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mc:AlternateContent xmlns:mc="http://schemas.openxmlformats.org/markup-compatibility/2006">
    <mc:Choice Requires="x15">
      <x15ac:absPath xmlns:x15ac="http://schemas.microsoft.com/office/spreadsheetml/2010/11/ac" url="https://d.docs.live.net/21e2290bf9df685f/"/>
    </mc:Choice>
  </mc:AlternateContent>
  <xr:revisionPtr revIDLastSave="1901" documentId="8_{480FCC38-C71C-42E9-82DD-3981546C204A}" xr6:coauthVersionLast="47" xr6:coauthVersionMax="47" xr10:uidLastSave="{9DC987A9-93A4-43DC-A503-CF9F231F3AA6}"/>
  <bookViews>
    <workbookView xWindow="0" yWindow="3990" windowWidth="22995" windowHeight="11505" activeTab="6" xr2:uid="{7B1528E1-D93B-4186-80AA-4D0D2221EF9A}"/>
  </bookViews>
  <sheets>
    <sheet name="PORTADA" sheetId="1" r:id="rId1"/>
    <sheet name="DATOS" sheetId="8" r:id="rId2"/>
    <sheet name="PAGOSDECRECIENTES" sheetId="3" r:id="rId3"/>
    <sheet name="PAGOSIGUALES" sheetId="4" r:id="rId4"/>
    <sheet name="PAGOSCRECIENTES" sheetId="5" r:id="rId5"/>
    <sheet name="TIPOBULLET" sheetId="9" r:id="rId6"/>
    <sheet name="RESULTADOS" sheetId="11"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27" i="8" l="1"/>
  <c r="AV22" i="5" s="1"/>
  <c r="AQ13" i="5"/>
  <c r="C13" i="3"/>
  <c r="D13" i="3"/>
  <c r="AV34" i="5" l="1"/>
  <c r="AV53" i="5"/>
  <c r="AV69" i="5"/>
  <c r="AV49" i="5"/>
  <c r="AV29" i="5"/>
  <c r="AV33" i="5"/>
  <c r="AV68" i="5"/>
  <c r="AV45" i="5"/>
  <c r="AV28" i="5"/>
  <c r="F13" i="3"/>
  <c r="E20" i="11" s="1"/>
  <c r="AV67" i="5"/>
  <c r="AV44" i="5"/>
  <c r="AV21" i="5"/>
  <c r="AV57" i="5"/>
  <c r="AV43" i="5"/>
  <c r="AV59" i="5"/>
  <c r="AV42" i="5"/>
  <c r="AV16" i="5"/>
  <c r="AV60" i="5"/>
  <c r="AV20" i="5"/>
  <c r="AV58" i="5"/>
  <c r="AV35" i="5"/>
  <c r="AV13" i="5"/>
  <c r="K35" i="11" s="1"/>
  <c r="AV65" i="5"/>
  <c r="AV51" i="5"/>
  <c r="AV37" i="5"/>
  <c r="AV26" i="5"/>
  <c r="AV66" i="5"/>
  <c r="AV52" i="5"/>
  <c r="AV41" i="5"/>
  <c r="AV27" i="5"/>
  <c r="AV61" i="5"/>
  <c r="AV50" i="5"/>
  <c r="AV36" i="5"/>
  <c r="AV25" i="5"/>
  <c r="AV72" i="5"/>
  <c r="AV64" i="5"/>
  <c r="AV56" i="5"/>
  <c r="AV48" i="5"/>
  <c r="AV40" i="5"/>
  <c r="AV32" i="5"/>
  <c r="AV24" i="5"/>
  <c r="AV71" i="5"/>
  <c r="AV63" i="5"/>
  <c r="AV55" i="5"/>
  <c r="AV47" i="5"/>
  <c r="AV39" i="5"/>
  <c r="AV31" i="5"/>
  <c r="AV23" i="5"/>
  <c r="AV70" i="5"/>
  <c r="AV62" i="5"/>
  <c r="AV54" i="5"/>
  <c r="AV46" i="5"/>
  <c r="AV38" i="5"/>
  <c r="AV30" i="5"/>
  <c r="AV19" i="5"/>
  <c r="AV15" i="5"/>
  <c r="AV18" i="5"/>
  <c r="AV14" i="5"/>
  <c r="AV17" i="5"/>
  <c r="H13" i="3"/>
  <c r="AQ13" i="4"/>
  <c r="AG13" i="4"/>
  <c r="W13" i="4"/>
  <c r="M13" i="4"/>
  <c r="C13" i="4"/>
  <c r="AS72" i="9"/>
  <c r="AI60" i="9"/>
  <c r="Y48" i="9"/>
  <c r="O36" i="9"/>
  <c r="E24" i="9"/>
  <c r="AQ14" i="9"/>
  <c r="AW14" i="9" s="1"/>
  <c r="AQ15" i="9"/>
  <c r="AW15" i="9" s="1"/>
  <c r="AQ16" i="9"/>
  <c r="AW16" i="9" s="1"/>
  <c r="AQ17" i="9"/>
  <c r="AW17" i="9" s="1"/>
  <c r="AQ18" i="9"/>
  <c r="AW18" i="9" s="1"/>
  <c r="AQ19" i="9"/>
  <c r="AW19" i="9" s="1"/>
  <c r="AQ20" i="9"/>
  <c r="AW20" i="9" s="1"/>
  <c r="AQ21" i="9"/>
  <c r="AW21" i="9" s="1"/>
  <c r="AQ22" i="9"/>
  <c r="AW22" i="9" s="1"/>
  <c r="AQ23" i="9"/>
  <c r="AW23" i="9" s="1"/>
  <c r="AQ24" i="9"/>
  <c r="AW24" i="9" s="1"/>
  <c r="AQ25" i="9"/>
  <c r="AW25" i="9" s="1"/>
  <c r="AQ26" i="9"/>
  <c r="AW26" i="9" s="1"/>
  <c r="AQ27" i="9"/>
  <c r="AW27" i="9" s="1"/>
  <c r="AQ28" i="9"/>
  <c r="AW28" i="9" s="1"/>
  <c r="AQ29" i="9"/>
  <c r="AW29" i="9" s="1"/>
  <c r="AQ30" i="9"/>
  <c r="AW30" i="9" s="1"/>
  <c r="AQ31" i="9"/>
  <c r="AW31" i="9" s="1"/>
  <c r="AQ32" i="9"/>
  <c r="AW32" i="9" s="1"/>
  <c r="AQ33" i="9"/>
  <c r="AW33" i="9" s="1"/>
  <c r="AQ34" i="9"/>
  <c r="AW34" i="9" s="1"/>
  <c r="AQ35" i="9"/>
  <c r="AW35" i="9" s="1"/>
  <c r="AQ36" i="9"/>
  <c r="AW36" i="9" s="1"/>
  <c r="AQ37" i="9"/>
  <c r="AW37" i="9" s="1"/>
  <c r="AQ38" i="9"/>
  <c r="AW38" i="9" s="1"/>
  <c r="AQ39" i="9"/>
  <c r="AW39" i="9" s="1"/>
  <c r="AQ40" i="9"/>
  <c r="AW40" i="9" s="1"/>
  <c r="AQ41" i="9"/>
  <c r="AW41" i="9" s="1"/>
  <c r="AQ42" i="9"/>
  <c r="AW42" i="9" s="1"/>
  <c r="AQ43" i="9"/>
  <c r="AW43" i="9" s="1"/>
  <c r="AQ44" i="9"/>
  <c r="AW44" i="9" s="1"/>
  <c r="AQ45" i="9"/>
  <c r="AW45" i="9" s="1"/>
  <c r="AQ46" i="9"/>
  <c r="AW46" i="9" s="1"/>
  <c r="AQ47" i="9"/>
  <c r="AW47" i="9" s="1"/>
  <c r="AQ48" i="9"/>
  <c r="AW48" i="9" s="1"/>
  <c r="AQ49" i="9"/>
  <c r="AW49" i="9" s="1"/>
  <c r="AQ50" i="9"/>
  <c r="AW50" i="9" s="1"/>
  <c r="AQ51" i="9"/>
  <c r="AW51" i="9" s="1"/>
  <c r="AQ52" i="9"/>
  <c r="AW52" i="9" s="1"/>
  <c r="AQ53" i="9"/>
  <c r="AW53" i="9" s="1"/>
  <c r="AQ54" i="9"/>
  <c r="AW54" i="9" s="1"/>
  <c r="AQ55" i="9"/>
  <c r="AW55" i="9" s="1"/>
  <c r="AQ56" i="9"/>
  <c r="AW56" i="9" s="1"/>
  <c r="AQ57" i="9"/>
  <c r="AW57" i="9" s="1"/>
  <c r="AQ58" i="9"/>
  <c r="AW58" i="9" s="1"/>
  <c r="AQ59" i="9"/>
  <c r="AW59" i="9" s="1"/>
  <c r="AQ60" i="9"/>
  <c r="AW60" i="9" s="1"/>
  <c r="AQ61" i="9"/>
  <c r="AW61" i="9" s="1"/>
  <c r="AQ62" i="9"/>
  <c r="AW62" i="9" s="1"/>
  <c r="AQ63" i="9"/>
  <c r="AW63" i="9" s="1"/>
  <c r="AQ64" i="9"/>
  <c r="AW64" i="9" s="1"/>
  <c r="AQ65" i="9"/>
  <c r="AW65" i="9" s="1"/>
  <c r="AQ66" i="9"/>
  <c r="AW66" i="9" s="1"/>
  <c r="AQ67" i="9"/>
  <c r="AW67" i="9" s="1"/>
  <c r="AQ68" i="9"/>
  <c r="AW68" i="9" s="1"/>
  <c r="AQ69" i="9"/>
  <c r="AW69" i="9" s="1"/>
  <c r="AQ70" i="9"/>
  <c r="AW70" i="9" s="1"/>
  <c r="AQ71" i="9"/>
  <c r="AW71" i="9" s="1"/>
  <c r="AQ72" i="9"/>
  <c r="AG14" i="9"/>
  <c r="AM14" i="9" s="1"/>
  <c r="AG15" i="9"/>
  <c r="AM15" i="9" s="1"/>
  <c r="AG16" i="9"/>
  <c r="AM16" i="9" s="1"/>
  <c r="AG17" i="9"/>
  <c r="AM17" i="9" s="1"/>
  <c r="AG18" i="9"/>
  <c r="AM18" i="9" s="1"/>
  <c r="AG19" i="9"/>
  <c r="AM19" i="9" s="1"/>
  <c r="AG20" i="9"/>
  <c r="AM20" i="9" s="1"/>
  <c r="AG21" i="9"/>
  <c r="AM21" i="9" s="1"/>
  <c r="AG22" i="9"/>
  <c r="AM22" i="9" s="1"/>
  <c r="AG23" i="9"/>
  <c r="AM23" i="9" s="1"/>
  <c r="AG24" i="9"/>
  <c r="AM24" i="9" s="1"/>
  <c r="AG25" i="9"/>
  <c r="AM25" i="9" s="1"/>
  <c r="AG26" i="9"/>
  <c r="AM26" i="9" s="1"/>
  <c r="AG27" i="9"/>
  <c r="AM27" i="9" s="1"/>
  <c r="AG28" i="9"/>
  <c r="AM28" i="9" s="1"/>
  <c r="AG29" i="9"/>
  <c r="AM29" i="9" s="1"/>
  <c r="AG30" i="9"/>
  <c r="AM30" i="9" s="1"/>
  <c r="AG31" i="9"/>
  <c r="AM31" i="9" s="1"/>
  <c r="AG32" i="9"/>
  <c r="AM32" i="9" s="1"/>
  <c r="AG33" i="9"/>
  <c r="AM33" i="9" s="1"/>
  <c r="AG34" i="9"/>
  <c r="AM34" i="9" s="1"/>
  <c r="AG35" i="9"/>
  <c r="AM35" i="9" s="1"/>
  <c r="AG36" i="9"/>
  <c r="AM36" i="9" s="1"/>
  <c r="AG37" i="9"/>
  <c r="AM37" i="9" s="1"/>
  <c r="AG38" i="9"/>
  <c r="AM38" i="9" s="1"/>
  <c r="AG39" i="9"/>
  <c r="AM39" i="9" s="1"/>
  <c r="AG40" i="9"/>
  <c r="AM40" i="9" s="1"/>
  <c r="AG41" i="9"/>
  <c r="AM41" i="9" s="1"/>
  <c r="AG42" i="9"/>
  <c r="AM42" i="9" s="1"/>
  <c r="AG43" i="9"/>
  <c r="AM43" i="9" s="1"/>
  <c r="AG44" i="9"/>
  <c r="AM44" i="9" s="1"/>
  <c r="AG45" i="9"/>
  <c r="AM45" i="9" s="1"/>
  <c r="AG46" i="9"/>
  <c r="AM46" i="9" s="1"/>
  <c r="AG47" i="9"/>
  <c r="AM47" i="9" s="1"/>
  <c r="AG48" i="9"/>
  <c r="AM48" i="9" s="1"/>
  <c r="AG49" i="9"/>
  <c r="AM49" i="9" s="1"/>
  <c r="AG50" i="9"/>
  <c r="AM50" i="9" s="1"/>
  <c r="AG51" i="9"/>
  <c r="AM51" i="9" s="1"/>
  <c r="AG52" i="9"/>
  <c r="AM52" i="9" s="1"/>
  <c r="AG53" i="9"/>
  <c r="AM53" i="9" s="1"/>
  <c r="AG54" i="9"/>
  <c r="AM54" i="9" s="1"/>
  <c r="AG55" i="9"/>
  <c r="AM55" i="9" s="1"/>
  <c r="AG56" i="9"/>
  <c r="AM56" i="9" s="1"/>
  <c r="AG57" i="9"/>
  <c r="AM57" i="9" s="1"/>
  <c r="AG58" i="9"/>
  <c r="AM58" i="9" s="1"/>
  <c r="AG59" i="9"/>
  <c r="AM59" i="9" s="1"/>
  <c r="AG60" i="9"/>
  <c r="W14" i="9"/>
  <c r="AC14" i="9" s="1"/>
  <c r="W15" i="9"/>
  <c r="AC15" i="9" s="1"/>
  <c r="W16" i="9"/>
  <c r="AC16" i="9" s="1"/>
  <c r="W17" i="9"/>
  <c r="AC17" i="9" s="1"/>
  <c r="W18" i="9"/>
  <c r="AC18" i="9" s="1"/>
  <c r="W19" i="9"/>
  <c r="AC19" i="9" s="1"/>
  <c r="W20" i="9"/>
  <c r="AC20" i="9" s="1"/>
  <c r="W21" i="9"/>
  <c r="AC21" i="9" s="1"/>
  <c r="W22" i="9"/>
  <c r="AC22" i="9" s="1"/>
  <c r="W23" i="9"/>
  <c r="AC23" i="9" s="1"/>
  <c r="W24" i="9"/>
  <c r="AC24" i="9" s="1"/>
  <c r="W25" i="9"/>
  <c r="AC25" i="9" s="1"/>
  <c r="W26" i="9"/>
  <c r="AC26" i="9" s="1"/>
  <c r="W27" i="9"/>
  <c r="AC27" i="9" s="1"/>
  <c r="W28" i="9"/>
  <c r="AC28" i="9" s="1"/>
  <c r="W29" i="9"/>
  <c r="AC29" i="9" s="1"/>
  <c r="W30" i="9"/>
  <c r="AC30" i="9" s="1"/>
  <c r="W31" i="9"/>
  <c r="AC31" i="9" s="1"/>
  <c r="W32" i="9"/>
  <c r="AC32" i="9" s="1"/>
  <c r="W33" i="9"/>
  <c r="AC33" i="9" s="1"/>
  <c r="W34" i="9"/>
  <c r="AC34" i="9" s="1"/>
  <c r="W35" i="9"/>
  <c r="AC35" i="9" s="1"/>
  <c r="W36" i="9"/>
  <c r="AC36" i="9" s="1"/>
  <c r="W37" i="9"/>
  <c r="AC37" i="9" s="1"/>
  <c r="W38" i="9"/>
  <c r="AC38" i="9" s="1"/>
  <c r="W39" i="9"/>
  <c r="AC39" i="9" s="1"/>
  <c r="W40" i="9"/>
  <c r="AC40" i="9" s="1"/>
  <c r="W41" i="9"/>
  <c r="AC41" i="9" s="1"/>
  <c r="W42" i="9"/>
  <c r="AC42" i="9" s="1"/>
  <c r="W43" i="9"/>
  <c r="AC43" i="9" s="1"/>
  <c r="W44" i="9"/>
  <c r="AC44" i="9" s="1"/>
  <c r="W45" i="9"/>
  <c r="AC45" i="9" s="1"/>
  <c r="W46" i="9"/>
  <c r="AC46" i="9" s="1"/>
  <c r="W47" i="9"/>
  <c r="AC47" i="9" s="1"/>
  <c r="W48" i="9"/>
  <c r="M14" i="9"/>
  <c r="S14" i="9" s="1"/>
  <c r="M15" i="9"/>
  <c r="S15" i="9" s="1"/>
  <c r="M16" i="9"/>
  <c r="S16" i="9" s="1"/>
  <c r="M17" i="9"/>
  <c r="S17" i="9" s="1"/>
  <c r="M18" i="9"/>
  <c r="S18" i="9" s="1"/>
  <c r="M19" i="9"/>
  <c r="S19" i="9" s="1"/>
  <c r="M20" i="9"/>
  <c r="S20" i="9" s="1"/>
  <c r="M21" i="9"/>
  <c r="S21" i="9" s="1"/>
  <c r="M22" i="9"/>
  <c r="S22" i="9" s="1"/>
  <c r="M23" i="9"/>
  <c r="S23" i="9" s="1"/>
  <c r="M24" i="9"/>
  <c r="S24" i="9" s="1"/>
  <c r="M25" i="9"/>
  <c r="S25" i="9" s="1"/>
  <c r="M26" i="9"/>
  <c r="S26" i="9" s="1"/>
  <c r="M27" i="9"/>
  <c r="S27" i="9" s="1"/>
  <c r="M28" i="9"/>
  <c r="S28" i="9" s="1"/>
  <c r="M29" i="9"/>
  <c r="S29" i="9" s="1"/>
  <c r="M30" i="9"/>
  <c r="S30" i="9" s="1"/>
  <c r="M31" i="9"/>
  <c r="S31" i="9" s="1"/>
  <c r="M32" i="9"/>
  <c r="S32" i="9" s="1"/>
  <c r="M33" i="9"/>
  <c r="S33" i="9" s="1"/>
  <c r="M34" i="9"/>
  <c r="S34" i="9" s="1"/>
  <c r="M35" i="9"/>
  <c r="S35" i="9" s="1"/>
  <c r="M36" i="9"/>
  <c r="AQ13" i="9"/>
  <c r="AG13" i="9"/>
  <c r="W13" i="9"/>
  <c r="M13" i="9"/>
  <c r="C14" i="9"/>
  <c r="I14" i="9" s="1"/>
  <c r="C15" i="9"/>
  <c r="I15" i="9" s="1"/>
  <c r="C16" i="9"/>
  <c r="I16" i="9" s="1"/>
  <c r="C17" i="9"/>
  <c r="I17" i="9" s="1"/>
  <c r="C18" i="9"/>
  <c r="I18" i="9" s="1"/>
  <c r="C19" i="9"/>
  <c r="I19" i="9" s="1"/>
  <c r="C20" i="9"/>
  <c r="I20" i="9" s="1"/>
  <c r="C21" i="9"/>
  <c r="I21" i="9" s="1"/>
  <c r="C22" i="9"/>
  <c r="I22" i="9" s="1"/>
  <c r="C23" i="9"/>
  <c r="I23" i="9" s="1"/>
  <c r="C24" i="9"/>
  <c r="C13" i="9"/>
  <c r="AG13" i="5"/>
  <c r="W13" i="5"/>
  <c r="M13" i="5"/>
  <c r="G13" i="3" l="1"/>
  <c r="E19" i="11"/>
  <c r="AL13" i="5"/>
  <c r="J35" i="11" s="1"/>
  <c r="R14" i="4"/>
  <c r="AB15" i="4"/>
  <c r="AL14" i="4"/>
  <c r="AV52" i="4"/>
  <c r="AL26" i="5"/>
  <c r="R17" i="5"/>
  <c r="AB20" i="5"/>
  <c r="H17" i="4"/>
  <c r="S13" i="9"/>
  <c r="Q16" i="9"/>
  <c r="R16" i="9" s="1"/>
  <c r="Q24" i="9"/>
  <c r="R24" i="9" s="1"/>
  <c r="Q32" i="9"/>
  <c r="R32" i="9" s="1"/>
  <c r="Q17" i="9"/>
  <c r="R17" i="9" s="1"/>
  <c r="Q25" i="9"/>
  <c r="R25" i="9" s="1"/>
  <c r="Q33" i="9"/>
  <c r="R33" i="9" s="1"/>
  <c r="Q20" i="9"/>
  <c r="R20" i="9" s="1"/>
  <c r="Q28" i="9"/>
  <c r="R28" i="9" s="1"/>
  <c r="Q13" i="9"/>
  <c r="Q36" i="9"/>
  <c r="R36" i="9" s="1"/>
  <c r="Q21" i="9"/>
  <c r="R21" i="9" s="1"/>
  <c r="Q29" i="9"/>
  <c r="R29" i="9" s="1"/>
  <c r="Q23" i="9"/>
  <c r="R23" i="9" s="1"/>
  <c r="Q26" i="9"/>
  <c r="R26" i="9" s="1"/>
  <c r="Q18" i="9"/>
  <c r="R18" i="9" s="1"/>
  <c r="Q19" i="9"/>
  <c r="R19" i="9" s="1"/>
  <c r="Q27" i="9"/>
  <c r="R27" i="9" s="1"/>
  <c r="Q14" i="9"/>
  <c r="R14" i="9" s="1"/>
  <c r="Q30" i="9"/>
  <c r="R30" i="9" s="1"/>
  <c r="Q15" i="9"/>
  <c r="R15" i="9" s="1"/>
  <c r="Q31" i="9"/>
  <c r="R31" i="9" s="1"/>
  <c r="Q34" i="9"/>
  <c r="R34" i="9" s="1"/>
  <c r="Q35" i="9"/>
  <c r="R35" i="9" s="1"/>
  <c r="Q22" i="9"/>
  <c r="R22" i="9" s="1"/>
  <c r="AC13" i="9"/>
  <c r="AA34" i="9"/>
  <c r="AB34" i="9" s="1"/>
  <c r="AA21" i="9"/>
  <c r="AB21" i="9" s="1"/>
  <c r="AA29" i="9"/>
  <c r="AB29" i="9" s="1"/>
  <c r="AA37" i="9"/>
  <c r="AB37" i="9" s="1"/>
  <c r="AA45" i="9"/>
  <c r="AB45" i="9" s="1"/>
  <c r="AA14" i="9"/>
  <c r="AB14" i="9" s="1"/>
  <c r="AA22" i="9"/>
  <c r="AB22" i="9" s="1"/>
  <c r="AA30" i="9"/>
  <c r="AB30" i="9" s="1"/>
  <c r="AA46" i="9"/>
  <c r="AB46" i="9" s="1"/>
  <c r="AA38" i="9"/>
  <c r="AB38" i="9" s="1"/>
  <c r="AA17" i="9"/>
  <c r="AB17" i="9" s="1"/>
  <c r="AA25" i="9"/>
  <c r="AB25" i="9" s="1"/>
  <c r="AA33" i="9"/>
  <c r="AB33" i="9" s="1"/>
  <c r="AA41" i="9"/>
  <c r="AB41" i="9" s="1"/>
  <c r="AA13" i="9"/>
  <c r="AA18" i="9"/>
  <c r="AB18" i="9" s="1"/>
  <c r="AA26" i="9"/>
  <c r="AB26" i="9" s="1"/>
  <c r="AA42" i="9"/>
  <c r="AB42" i="9" s="1"/>
  <c r="AA28" i="9"/>
  <c r="AB28" i="9" s="1"/>
  <c r="AA44" i="9"/>
  <c r="AB44" i="9" s="1"/>
  <c r="AA40" i="9"/>
  <c r="AB40" i="9" s="1"/>
  <c r="AA27" i="9"/>
  <c r="AB27" i="9" s="1"/>
  <c r="AA15" i="9"/>
  <c r="AB15" i="9" s="1"/>
  <c r="AA31" i="9"/>
  <c r="AB31" i="9" s="1"/>
  <c r="AA47" i="9"/>
  <c r="AB47" i="9" s="1"/>
  <c r="AA16" i="9"/>
  <c r="AB16" i="9" s="1"/>
  <c r="AA32" i="9"/>
  <c r="AB32" i="9" s="1"/>
  <c r="AA48" i="9"/>
  <c r="AB48" i="9" s="1"/>
  <c r="AA19" i="9"/>
  <c r="AB19" i="9" s="1"/>
  <c r="AA35" i="9"/>
  <c r="AB35" i="9" s="1"/>
  <c r="AA20" i="9"/>
  <c r="AB20" i="9" s="1"/>
  <c r="AA36" i="9"/>
  <c r="AB36" i="9" s="1"/>
  <c r="AA23" i="9"/>
  <c r="AB23" i="9" s="1"/>
  <c r="AA39" i="9"/>
  <c r="AB39" i="9" s="1"/>
  <c r="AA24" i="9"/>
  <c r="AB24" i="9" s="1"/>
  <c r="AA43" i="9"/>
  <c r="AB43" i="9" s="1"/>
  <c r="AL13" i="4"/>
  <c r="AL34" i="4"/>
  <c r="AW13" i="9"/>
  <c r="AU19" i="9"/>
  <c r="AV19" i="9" s="1"/>
  <c r="AU27" i="9"/>
  <c r="AV27" i="9" s="1"/>
  <c r="AU35" i="9"/>
  <c r="AV35" i="9" s="1"/>
  <c r="AU43" i="9"/>
  <c r="AV43" i="9" s="1"/>
  <c r="AU51" i="9"/>
  <c r="AV51" i="9" s="1"/>
  <c r="AU59" i="9"/>
  <c r="AV59" i="9" s="1"/>
  <c r="AU67" i="9"/>
  <c r="AV67" i="9" s="1"/>
  <c r="AU20" i="9"/>
  <c r="AV20" i="9" s="1"/>
  <c r="AU28" i="9"/>
  <c r="AV28" i="9" s="1"/>
  <c r="AU36" i="9"/>
  <c r="AV36" i="9" s="1"/>
  <c r="AU44" i="9"/>
  <c r="AV44" i="9" s="1"/>
  <c r="AU52" i="9"/>
  <c r="AV52" i="9" s="1"/>
  <c r="AU60" i="9"/>
  <c r="AV60" i="9" s="1"/>
  <c r="AU68" i="9"/>
  <c r="AV68" i="9" s="1"/>
  <c r="AU15" i="9"/>
  <c r="AV15" i="9" s="1"/>
  <c r="AU23" i="9"/>
  <c r="AV23" i="9" s="1"/>
  <c r="AU31" i="9"/>
  <c r="AV31" i="9" s="1"/>
  <c r="AU39" i="9"/>
  <c r="AV39" i="9" s="1"/>
  <c r="AU47" i="9"/>
  <c r="AV47" i="9" s="1"/>
  <c r="AU55" i="9"/>
  <c r="AV55" i="9" s="1"/>
  <c r="AU63" i="9"/>
  <c r="AV63" i="9" s="1"/>
  <c r="AU71" i="9"/>
  <c r="AV71" i="9" s="1"/>
  <c r="AU16" i="9"/>
  <c r="AV16" i="9" s="1"/>
  <c r="AU24" i="9"/>
  <c r="AV24" i="9" s="1"/>
  <c r="AU32" i="9"/>
  <c r="AV32" i="9" s="1"/>
  <c r="AU40" i="9"/>
  <c r="AV40" i="9" s="1"/>
  <c r="AU48" i="9"/>
  <c r="AV48" i="9" s="1"/>
  <c r="AU56" i="9"/>
  <c r="AV56" i="9" s="1"/>
  <c r="AU64" i="9"/>
  <c r="AV64" i="9" s="1"/>
  <c r="AU72" i="9"/>
  <c r="AV72" i="9" s="1"/>
  <c r="AU26" i="9"/>
  <c r="AV26" i="9" s="1"/>
  <c r="AU42" i="9"/>
  <c r="AV42" i="9" s="1"/>
  <c r="AU58" i="9"/>
  <c r="AV58" i="9" s="1"/>
  <c r="AU13" i="9"/>
  <c r="AU29" i="9"/>
  <c r="AV29" i="9" s="1"/>
  <c r="AU45" i="9"/>
  <c r="AV45" i="9" s="1"/>
  <c r="AU61" i="9"/>
  <c r="AV61" i="9" s="1"/>
  <c r="AU14" i="9"/>
  <c r="AV14" i="9" s="1"/>
  <c r="AU30" i="9"/>
  <c r="AV30" i="9" s="1"/>
  <c r="AU46" i="9"/>
  <c r="AV46" i="9" s="1"/>
  <c r="AU62" i="9"/>
  <c r="AV62" i="9" s="1"/>
  <c r="AU17" i="9"/>
  <c r="AV17" i="9" s="1"/>
  <c r="AU33" i="9"/>
  <c r="AV33" i="9" s="1"/>
  <c r="AU49" i="9"/>
  <c r="AV49" i="9" s="1"/>
  <c r="AU65" i="9"/>
  <c r="AV65" i="9" s="1"/>
  <c r="AU18" i="9"/>
  <c r="AV18" i="9" s="1"/>
  <c r="AU34" i="9"/>
  <c r="AV34" i="9" s="1"/>
  <c r="AU50" i="9"/>
  <c r="AV50" i="9" s="1"/>
  <c r="AU66" i="9"/>
  <c r="AV66" i="9" s="1"/>
  <c r="AU21" i="9"/>
  <c r="AV21" i="9" s="1"/>
  <c r="AU37" i="9"/>
  <c r="AV37" i="9" s="1"/>
  <c r="AU53" i="9"/>
  <c r="AV53" i="9" s="1"/>
  <c r="AU69" i="9"/>
  <c r="AV69" i="9" s="1"/>
  <c r="AU38" i="9"/>
  <c r="AV38" i="9" s="1"/>
  <c r="AU70" i="9"/>
  <c r="AV70" i="9" s="1"/>
  <c r="AU41" i="9"/>
  <c r="AV41" i="9" s="1"/>
  <c r="AU22" i="9"/>
  <c r="AV22" i="9" s="1"/>
  <c r="AU54" i="9"/>
  <c r="AV54" i="9" s="1"/>
  <c r="AU25" i="9"/>
  <c r="AV25" i="9" s="1"/>
  <c r="AU57" i="9"/>
  <c r="AV57" i="9" s="1"/>
  <c r="AM13" i="9"/>
  <c r="AK16" i="9"/>
  <c r="AL16" i="9" s="1"/>
  <c r="AK24" i="9"/>
  <c r="AL24" i="9" s="1"/>
  <c r="AK32" i="9"/>
  <c r="AL32" i="9" s="1"/>
  <c r="AK40" i="9"/>
  <c r="AL40" i="9" s="1"/>
  <c r="AK48" i="9"/>
  <c r="AL48" i="9" s="1"/>
  <c r="AK56" i="9"/>
  <c r="AL56" i="9" s="1"/>
  <c r="AK17" i="9"/>
  <c r="AL17" i="9" s="1"/>
  <c r="AK25" i="9"/>
  <c r="AL25" i="9" s="1"/>
  <c r="AK33" i="9"/>
  <c r="AL33" i="9" s="1"/>
  <c r="AK41" i="9"/>
  <c r="AL41" i="9" s="1"/>
  <c r="AK49" i="9"/>
  <c r="AL49" i="9" s="1"/>
  <c r="AK57" i="9"/>
  <c r="AL57" i="9" s="1"/>
  <c r="AK20" i="9"/>
  <c r="AL20" i="9" s="1"/>
  <c r="AK28" i="9"/>
  <c r="AL28" i="9" s="1"/>
  <c r="AK36" i="9"/>
  <c r="AL36" i="9" s="1"/>
  <c r="AK44" i="9"/>
  <c r="AL44" i="9" s="1"/>
  <c r="AK52" i="9"/>
  <c r="AL52" i="9" s="1"/>
  <c r="AK60" i="9"/>
  <c r="AL60" i="9" s="1"/>
  <c r="AK21" i="9"/>
  <c r="AL21" i="9" s="1"/>
  <c r="AK29" i="9"/>
  <c r="AL29" i="9" s="1"/>
  <c r="AK37" i="9"/>
  <c r="AL37" i="9" s="1"/>
  <c r="AK45" i="9"/>
  <c r="AL45" i="9" s="1"/>
  <c r="AK53" i="9"/>
  <c r="AL53" i="9" s="1"/>
  <c r="AK13" i="9"/>
  <c r="AK15" i="9"/>
  <c r="AL15" i="9" s="1"/>
  <c r="AK31" i="9"/>
  <c r="AL31" i="9" s="1"/>
  <c r="AK47" i="9"/>
  <c r="AL47" i="9" s="1"/>
  <c r="AK30" i="9"/>
  <c r="AL30" i="9" s="1"/>
  <c r="AK18" i="9"/>
  <c r="AL18" i="9" s="1"/>
  <c r="AK34" i="9"/>
  <c r="AL34" i="9" s="1"/>
  <c r="AK50" i="9"/>
  <c r="AL50" i="9" s="1"/>
  <c r="AK14" i="9"/>
  <c r="AL14" i="9" s="1"/>
  <c r="AK19" i="9"/>
  <c r="AL19" i="9" s="1"/>
  <c r="AK35" i="9"/>
  <c r="AL35" i="9" s="1"/>
  <c r="AK51" i="9"/>
  <c r="AL51" i="9" s="1"/>
  <c r="AK22" i="9"/>
  <c r="AL22" i="9" s="1"/>
  <c r="AK38" i="9"/>
  <c r="AL38" i="9" s="1"/>
  <c r="AK54" i="9"/>
  <c r="AL54" i="9" s="1"/>
  <c r="AK23" i="9"/>
  <c r="AL23" i="9" s="1"/>
  <c r="AK39" i="9"/>
  <c r="AL39" i="9" s="1"/>
  <c r="AK55" i="9"/>
  <c r="AL55" i="9" s="1"/>
  <c r="AK26" i="9"/>
  <c r="AL26" i="9" s="1"/>
  <c r="AK42" i="9"/>
  <c r="AL42" i="9" s="1"/>
  <c r="AK27" i="9"/>
  <c r="AL27" i="9" s="1"/>
  <c r="AK43" i="9"/>
  <c r="AL43" i="9" s="1"/>
  <c r="AK58" i="9"/>
  <c r="AL58" i="9" s="1"/>
  <c r="AK59" i="9"/>
  <c r="AL59" i="9" s="1"/>
  <c r="AK46" i="9"/>
  <c r="AL46" i="9" s="1"/>
  <c r="AB44" i="5"/>
  <c r="AL16" i="4"/>
  <c r="AK13" i="4"/>
  <c r="I28" i="11" s="1"/>
  <c r="AL44" i="5"/>
  <c r="AU13" i="4"/>
  <c r="AB13" i="5"/>
  <c r="AL22" i="5"/>
  <c r="AB25" i="4"/>
  <c r="AL25" i="4"/>
  <c r="AB23" i="4"/>
  <c r="AB48" i="4"/>
  <c r="AB20" i="4"/>
  <c r="AB36" i="5"/>
  <c r="AB33" i="5"/>
  <c r="G17" i="9"/>
  <c r="H17" i="9" s="1"/>
  <c r="AB47" i="4"/>
  <c r="AV36" i="4"/>
  <c r="AB28" i="5"/>
  <c r="G14" i="9"/>
  <c r="H14" i="9" s="1"/>
  <c r="AB45" i="4"/>
  <c r="AB17" i="5"/>
  <c r="H20" i="4"/>
  <c r="AB37" i="4"/>
  <c r="AL52" i="4"/>
  <c r="AB36" i="4"/>
  <c r="AL43" i="4"/>
  <c r="AB32" i="4"/>
  <c r="R31" i="4"/>
  <c r="R21" i="4"/>
  <c r="AL53" i="4"/>
  <c r="AL44" i="4"/>
  <c r="AL35" i="4"/>
  <c r="AL26" i="4"/>
  <c r="AL17" i="4"/>
  <c r="AV37" i="4"/>
  <c r="R29" i="4"/>
  <c r="R20" i="4"/>
  <c r="AB41" i="5"/>
  <c r="AL40" i="5"/>
  <c r="AL19" i="5"/>
  <c r="R13" i="4"/>
  <c r="R28" i="4"/>
  <c r="R19" i="4"/>
  <c r="AB46" i="4"/>
  <c r="AB35" i="4"/>
  <c r="AB21" i="4"/>
  <c r="AL60" i="4"/>
  <c r="AL51" i="4"/>
  <c r="AL42" i="4"/>
  <c r="AL33" i="4"/>
  <c r="AL24" i="4"/>
  <c r="AL15" i="4"/>
  <c r="AV21" i="4"/>
  <c r="R36" i="4"/>
  <c r="R27" i="4"/>
  <c r="R18" i="4"/>
  <c r="AL59" i="4"/>
  <c r="AL50" i="4"/>
  <c r="AL41" i="4"/>
  <c r="AL32" i="4"/>
  <c r="AL23" i="4"/>
  <c r="AV20" i="4"/>
  <c r="AL21" i="5"/>
  <c r="AL36" i="5"/>
  <c r="R33" i="5"/>
  <c r="AL54" i="5"/>
  <c r="AL34" i="5"/>
  <c r="H18" i="4"/>
  <c r="R35" i="4"/>
  <c r="R26" i="4"/>
  <c r="R17" i="4"/>
  <c r="AB44" i="4"/>
  <c r="AB30" i="4"/>
  <c r="AB19" i="4"/>
  <c r="AL58" i="4"/>
  <c r="AL49" i="4"/>
  <c r="AL40" i="4"/>
  <c r="AL31" i="4"/>
  <c r="AL21" i="4"/>
  <c r="AV69" i="4"/>
  <c r="AL58" i="5"/>
  <c r="AL53" i="5"/>
  <c r="R34" i="4"/>
  <c r="R25" i="4"/>
  <c r="R16" i="4"/>
  <c r="AB41" i="4"/>
  <c r="AB29" i="4"/>
  <c r="AB17" i="4"/>
  <c r="AL57" i="4"/>
  <c r="AL48" i="4"/>
  <c r="AL39" i="4"/>
  <c r="AL29" i="4"/>
  <c r="AL20" i="4"/>
  <c r="AV68" i="4"/>
  <c r="R25" i="5"/>
  <c r="AL32" i="5"/>
  <c r="AB25" i="5"/>
  <c r="AL51" i="5"/>
  <c r="AL29" i="5"/>
  <c r="Q13" i="4"/>
  <c r="H28" i="11" s="1"/>
  <c r="R33" i="4"/>
  <c r="R24" i="4"/>
  <c r="R15" i="4"/>
  <c r="AB39" i="4"/>
  <c r="AB28" i="4"/>
  <c r="AB16" i="4"/>
  <c r="AL56" i="4"/>
  <c r="AL47" i="4"/>
  <c r="AL37" i="4"/>
  <c r="AL28" i="4"/>
  <c r="AL19" i="4"/>
  <c r="AV53" i="4"/>
  <c r="AL43" i="5"/>
  <c r="AL14" i="5"/>
  <c r="AL46" i="5"/>
  <c r="G13" i="9"/>
  <c r="R32" i="4"/>
  <c r="R23" i="4"/>
  <c r="AB38" i="4"/>
  <c r="AB27" i="4"/>
  <c r="AB14" i="4"/>
  <c r="AL55" i="4"/>
  <c r="AL45" i="4"/>
  <c r="AL36" i="4"/>
  <c r="AL27" i="4"/>
  <c r="AL18" i="4"/>
  <c r="R32" i="5"/>
  <c r="AB35" i="5"/>
  <c r="AB19" i="5"/>
  <c r="R24" i="5"/>
  <c r="R16" i="5"/>
  <c r="AB43" i="5"/>
  <c r="AB27" i="5"/>
  <c r="R31" i="5"/>
  <c r="R23" i="5"/>
  <c r="R15" i="5"/>
  <c r="AB42" i="5"/>
  <c r="AB34" i="5"/>
  <c r="AB26" i="5"/>
  <c r="AB18" i="5"/>
  <c r="AL15" i="5"/>
  <c r="AL23" i="5"/>
  <c r="AL31" i="5"/>
  <c r="AL39" i="5"/>
  <c r="AL47" i="5"/>
  <c r="AL55" i="5"/>
  <c r="AL17" i="5"/>
  <c r="AL25" i="5"/>
  <c r="AL33" i="5"/>
  <c r="AL41" i="5"/>
  <c r="AL49" i="5"/>
  <c r="AL57" i="5"/>
  <c r="AL52" i="5"/>
  <c r="AL42" i="5"/>
  <c r="AL30" i="5"/>
  <c r="AL20" i="5"/>
  <c r="R22" i="5"/>
  <c r="R21" i="5"/>
  <c r="AB48" i="5"/>
  <c r="AB40" i="5"/>
  <c r="AB32" i="5"/>
  <c r="AB24" i="5"/>
  <c r="AB16" i="5"/>
  <c r="AL60" i="5"/>
  <c r="AL50" i="5"/>
  <c r="AL38" i="5"/>
  <c r="AL28" i="5"/>
  <c r="AL18" i="5"/>
  <c r="G22" i="9"/>
  <c r="H22" i="9" s="1"/>
  <c r="H19" i="4"/>
  <c r="H14" i="4"/>
  <c r="H23" i="4"/>
  <c r="H15" i="4"/>
  <c r="H24" i="4"/>
  <c r="H16" i="4"/>
  <c r="H13" i="4"/>
  <c r="G13" i="4"/>
  <c r="E28" i="11" s="1"/>
  <c r="H22" i="4"/>
  <c r="R13" i="5"/>
  <c r="R29" i="5"/>
  <c r="Q13" i="5"/>
  <c r="R36" i="5"/>
  <c r="R28" i="5"/>
  <c r="R20" i="5"/>
  <c r="AB47" i="5"/>
  <c r="AB39" i="5"/>
  <c r="AB31" i="5"/>
  <c r="AB23" i="5"/>
  <c r="AB15" i="5"/>
  <c r="AL59" i="5"/>
  <c r="AL48" i="5"/>
  <c r="AL37" i="5"/>
  <c r="AL27" i="5"/>
  <c r="AL16" i="5"/>
  <c r="G21" i="9"/>
  <c r="H21" i="9" s="1"/>
  <c r="H21" i="4"/>
  <c r="R35" i="5"/>
  <c r="R19" i="5"/>
  <c r="AB46" i="5"/>
  <c r="AB22" i="5"/>
  <c r="G20" i="9"/>
  <c r="H20" i="9" s="1"/>
  <c r="R30" i="5"/>
  <c r="R14" i="5"/>
  <c r="R27" i="5"/>
  <c r="AB38" i="5"/>
  <c r="AB30" i="5"/>
  <c r="AB14" i="5"/>
  <c r="R34" i="5"/>
  <c r="R26" i="5"/>
  <c r="R18" i="5"/>
  <c r="AB45" i="5"/>
  <c r="AB37" i="5"/>
  <c r="AB29" i="5"/>
  <c r="AB21" i="5"/>
  <c r="AA13" i="5"/>
  <c r="AL56" i="5"/>
  <c r="AL45" i="5"/>
  <c r="AL35" i="5"/>
  <c r="AL24" i="5"/>
  <c r="AK13" i="5"/>
  <c r="AI13" i="5" s="1"/>
  <c r="I36" i="11" s="1"/>
  <c r="I13" i="9"/>
  <c r="G16" i="9"/>
  <c r="H16" i="9" s="1"/>
  <c r="G24" i="9"/>
  <c r="H24" i="9" s="1"/>
  <c r="G18" i="9"/>
  <c r="H18" i="9" s="1"/>
  <c r="G15" i="9"/>
  <c r="H15" i="9" s="1"/>
  <c r="G23" i="9"/>
  <c r="H23" i="9" s="1"/>
  <c r="G19" i="9"/>
  <c r="H19" i="9" s="1"/>
  <c r="AV15" i="4"/>
  <c r="AV23" i="4"/>
  <c r="AV31" i="4"/>
  <c r="AV39" i="4"/>
  <c r="AV47" i="4"/>
  <c r="AV55" i="4"/>
  <c r="AV63" i="4"/>
  <c r="AV71" i="4"/>
  <c r="AV16" i="4"/>
  <c r="AV24" i="4"/>
  <c r="AV32" i="4"/>
  <c r="AV40" i="4"/>
  <c r="AV48" i="4"/>
  <c r="AV56" i="4"/>
  <c r="AV64" i="4"/>
  <c r="AV72" i="4"/>
  <c r="AV17" i="4"/>
  <c r="AV25" i="4"/>
  <c r="AV33" i="4"/>
  <c r="AV41" i="4"/>
  <c r="AV49" i="4"/>
  <c r="AV57" i="4"/>
  <c r="AV65" i="4"/>
  <c r="AV13" i="4"/>
  <c r="AV18" i="4"/>
  <c r="AV14" i="4"/>
  <c r="AV22" i="4"/>
  <c r="AV30" i="4"/>
  <c r="AV38" i="4"/>
  <c r="AV46" i="4"/>
  <c r="AV54" i="4"/>
  <c r="AV62" i="4"/>
  <c r="AV70" i="4"/>
  <c r="AV58" i="4"/>
  <c r="AV42" i="4"/>
  <c r="AV26" i="4"/>
  <c r="AV67" i="4"/>
  <c r="AV51" i="4"/>
  <c r="AV35" i="4"/>
  <c r="AV19" i="4"/>
  <c r="AV66" i="4"/>
  <c r="AV50" i="4"/>
  <c r="AV34" i="4"/>
  <c r="AU13" i="5"/>
  <c r="AB43" i="4"/>
  <c r="AB33" i="4"/>
  <c r="AB24" i="4"/>
  <c r="AV61" i="4"/>
  <c r="AV45" i="4"/>
  <c r="AV29" i="4"/>
  <c r="AV60" i="4"/>
  <c r="AV44" i="4"/>
  <c r="AV28" i="4"/>
  <c r="AB13" i="4"/>
  <c r="AB18" i="4"/>
  <c r="AB26" i="4"/>
  <c r="AB34" i="4"/>
  <c r="AB42" i="4"/>
  <c r="AB40" i="4"/>
  <c r="AB31" i="4"/>
  <c r="AB22" i="4"/>
  <c r="AV59" i="4"/>
  <c r="AV43" i="4"/>
  <c r="AV27" i="4"/>
  <c r="R30" i="4"/>
  <c r="R22" i="4"/>
  <c r="AL54" i="4"/>
  <c r="AL46" i="4"/>
  <c r="AL38" i="4"/>
  <c r="AL30" i="4"/>
  <c r="AL22" i="4"/>
  <c r="AA13" i="4"/>
  <c r="K46" i="11" l="1"/>
  <c r="E46" i="11"/>
  <c r="H46" i="11"/>
  <c r="I46" i="11"/>
  <c r="J46" i="11"/>
  <c r="K29" i="11"/>
  <c r="E44" i="11"/>
  <c r="I35" i="11"/>
  <c r="J27" i="11"/>
  <c r="H44" i="11"/>
  <c r="E27" i="11"/>
  <c r="I27" i="11"/>
  <c r="H29" i="11"/>
  <c r="H27" i="11"/>
  <c r="K44" i="11"/>
  <c r="J44" i="11"/>
  <c r="E29" i="11"/>
  <c r="I29" i="11"/>
  <c r="J29" i="11"/>
  <c r="H35" i="11"/>
  <c r="I44" i="11"/>
  <c r="K28" i="11"/>
  <c r="J28" i="11"/>
  <c r="K27" i="11"/>
  <c r="AU74" i="9"/>
  <c r="AS13" i="4"/>
  <c r="AW13" i="4" s="1"/>
  <c r="AQ14" i="4" s="1"/>
  <c r="AU14" i="4" s="1"/>
  <c r="AB13" i="9"/>
  <c r="I45" i="11" s="1"/>
  <c r="AA50" i="9"/>
  <c r="AI13" i="4"/>
  <c r="AM13" i="4" s="1"/>
  <c r="AG14" i="4" s="1"/>
  <c r="AK14" i="4" s="1"/>
  <c r="AI14" i="4" s="1"/>
  <c r="Q38" i="9"/>
  <c r="AK62" i="9"/>
  <c r="Y13" i="5"/>
  <c r="AC13" i="5" s="1"/>
  <c r="W14" i="5" s="1"/>
  <c r="AA14" i="5" s="1"/>
  <c r="Y14" i="5" s="1"/>
  <c r="AC14" i="5" s="1"/>
  <c r="W15" i="5" s="1"/>
  <c r="AA15" i="5" s="1"/>
  <c r="Y15" i="5" s="1"/>
  <c r="AC15" i="5" s="1"/>
  <c r="W16" i="5" s="1"/>
  <c r="AA16" i="5" s="1"/>
  <c r="Y16" i="5" s="1"/>
  <c r="AC16" i="5" s="1"/>
  <c r="W17" i="5" s="1"/>
  <c r="AL13" i="9"/>
  <c r="J45" i="11" s="1"/>
  <c r="O13" i="4"/>
  <c r="S13" i="4" s="1"/>
  <c r="M14" i="4" s="1"/>
  <c r="Q14" i="4" s="1"/>
  <c r="AV13" i="9"/>
  <c r="K45" i="11" s="1"/>
  <c r="H13" i="9"/>
  <c r="E45" i="11" s="1"/>
  <c r="R13" i="9"/>
  <c r="H45" i="11" s="1"/>
  <c r="AM13" i="5"/>
  <c r="AG14" i="5" s="1"/>
  <c r="AK14" i="5" s="1"/>
  <c r="AS13" i="5"/>
  <c r="E13" i="4"/>
  <c r="I13" i="4" s="1"/>
  <c r="C14" i="4" s="1"/>
  <c r="O13" i="5"/>
  <c r="H36" i="11" s="1"/>
  <c r="Y13" i="4"/>
  <c r="AC13" i="4" s="1"/>
  <c r="W14" i="4" s="1"/>
  <c r="AA14" i="4" s="1"/>
  <c r="Y14" i="4" s="1"/>
  <c r="J43" i="11" l="1"/>
  <c r="I43" i="11"/>
  <c r="J36" i="11"/>
  <c r="K36" i="11"/>
  <c r="H43" i="11"/>
  <c r="E43" i="11"/>
  <c r="K43" i="11"/>
  <c r="AM14" i="4"/>
  <c r="AG15" i="4" s="1"/>
  <c r="AK15" i="4" s="1"/>
  <c r="AI14" i="5"/>
  <c r="AM14" i="5" s="1"/>
  <c r="AG15" i="5" s="1"/>
  <c r="AK15" i="5" s="1"/>
  <c r="AI15" i="5" s="1"/>
  <c r="AM15" i="5" s="1"/>
  <c r="AG16" i="5" s="1"/>
  <c r="AK16" i="5" s="1"/>
  <c r="AI16" i="5" s="1"/>
  <c r="AM16" i="5" s="1"/>
  <c r="AG17" i="5" s="1"/>
  <c r="AK17" i="5" s="1"/>
  <c r="AI17" i="5" s="1"/>
  <c r="AM17" i="5" s="1"/>
  <c r="AG18" i="5" s="1"/>
  <c r="AS14" i="4"/>
  <c r="AW14" i="4" s="1"/>
  <c r="AQ15" i="4" s="1"/>
  <c r="AU15" i="4" s="1"/>
  <c r="O14" i="4"/>
  <c r="S14" i="4" s="1"/>
  <c r="M15" i="4" s="1"/>
  <c r="Q15" i="4" s="1"/>
  <c r="S13" i="5"/>
  <c r="M14" i="5" s="1"/>
  <c r="Q14" i="5" s="1"/>
  <c r="AW13" i="5"/>
  <c r="AQ14" i="5" s="1"/>
  <c r="AU14" i="5" s="1"/>
  <c r="G14" i="4"/>
  <c r="AC14" i="4"/>
  <c r="AA17" i="5"/>
  <c r="Y17" i="5" s="1"/>
  <c r="AC17" i="5" s="1"/>
  <c r="W18" i="5" s="1"/>
  <c r="AS15" i="4" l="1"/>
  <c r="AW15" i="4" s="1"/>
  <c r="AQ16" i="4" s="1"/>
  <c r="AU16" i="4" s="1"/>
  <c r="AS16" i="4" s="1"/>
  <c r="AW16" i="4" s="1"/>
  <c r="AQ17" i="4" s="1"/>
  <c r="AI15" i="4"/>
  <c r="AM15" i="4" s="1"/>
  <c r="AG16" i="4" s="1"/>
  <c r="AK16" i="4" s="1"/>
  <c r="AI16" i="4" s="1"/>
  <c r="AM16" i="4" s="1"/>
  <c r="AG17" i="4" s="1"/>
  <c r="AS14" i="5"/>
  <c r="AW14" i="5" s="1"/>
  <c r="AQ15" i="5" s="1"/>
  <c r="O14" i="5"/>
  <c r="S14" i="5" s="1"/>
  <c r="M15" i="5" s="1"/>
  <c r="Q15" i="5" s="1"/>
  <c r="O15" i="5" s="1"/>
  <c r="S15" i="5" s="1"/>
  <c r="M16" i="5" s="1"/>
  <c r="Q16" i="5" s="1"/>
  <c r="O16" i="5" s="1"/>
  <c r="S16" i="5" s="1"/>
  <c r="M17" i="5" s="1"/>
  <c r="Q17" i="5" s="1"/>
  <c r="O17" i="5" s="1"/>
  <c r="S17" i="5" s="1"/>
  <c r="M18" i="5" s="1"/>
  <c r="Q18" i="5" s="1"/>
  <c r="O18" i="5" s="1"/>
  <c r="S18" i="5" s="1"/>
  <c r="M19" i="5" s="1"/>
  <c r="E14" i="4"/>
  <c r="I14" i="4" s="1"/>
  <c r="C15" i="4" s="1"/>
  <c r="G15" i="4" s="1"/>
  <c r="E15" i="4" s="1"/>
  <c r="I15" i="4" s="1"/>
  <c r="C16" i="4" s="1"/>
  <c r="G16" i="4" s="1"/>
  <c r="E16" i="4" s="1"/>
  <c r="I16" i="4" s="1"/>
  <c r="C17" i="4" s="1"/>
  <c r="G17" i="4" s="1"/>
  <c r="E17" i="4" s="1"/>
  <c r="I17" i="4" s="1"/>
  <c r="C18" i="4" s="1"/>
  <c r="G18" i="4" s="1"/>
  <c r="E18" i="4" s="1"/>
  <c r="I18" i="4" s="1"/>
  <c r="C19" i="4" s="1"/>
  <c r="G19" i="4" s="1"/>
  <c r="E19" i="4" s="1"/>
  <c r="I19" i="4" s="1"/>
  <c r="C20" i="4" s="1"/>
  <c r="W15" i="4"/>
  <c r="AA15" i="4" s="1"/>
  <c r="O15" i="4"/>
  <c r="AK18" i="5"/>
  <c r="AI18" i="5" s="1"/>
  <c r="AM18" i="5" s="1"/>
  <c r="AG19" i="5" s="1"/>
  <c r="AA18" i="5"/>
  <c r="AU15" i="5" l="1"/>
  <c r="AS15" i="5" s="1"/>
  <c r="AW15" i="5" s="1"/>
  <c r="AQ16" i="5" s="1"/>
  <c r="Y15" i="4"/>
  <c r="AC15" i="4" s="1"/>
  <c r="W16" i="4" s="1"/>
  <c r="AA16" i="4" s="1"/>
  <c r="Y16" i="4" s="1"/>
  <c r="Y18" i="5"/>
  <c r="AC18" i="5" s="1"/>
  <c r="W19" i="5" s="1"/>
  <c r="AA19" i="5" s="1"/>
  <c r="AK17" i="4"/>
  <c r="AI17" i="4" s="1"/>
  <c r="AM17" i="4" s="1"/>
  <c r="AG18" i="4" s="1"/>
  <c r="S15" i="4"/>
  <c r="M16" i="4" s="1"/>
  <c r="AU17" i="4"/>
  <c r="AS17" i="4" s="1"/>
  <c r="AW17" i="4" s="1"/>
  <c r="AQ18" i="4" s="1"/>
  <c r="G20" i="4"/>
  <c r="AK19" i="5"/>
  <c r="AI19" i="5" s="1"/>
  <c r="AM19" i="5" s="1"/>
  <c r="AG20" i="5" s="1"/>
  <c r="Q19" i="5"/>
  <c r="O19" i="5" s="1"/>
  <c r="S19" i="5" s="1"/>
  <c r="M20" i="5" s="1"/>
  <c r="C13" i="5"/>
  <c r="AQ14" i="3"/>
  <c r="AQ15" i="3"/>
  <c r="AQ16" i="3"/>
  <c r="AQ17" i="3"/>
  <c r="AQ18" i="3"/>
  <c r="AQ19" i="3"/>
  <c r="AQ20" i="3"/>
  <c r="AQ21" i="3"/>
  <c r="AQ22" i="3"/>
  <c r="AQ23" i="3"/>
  <c r="AQ24" i="3"/>
  <c r="AQ25" i="3"/>
  <c r="AQ26" i="3"/>
  <c r="AQ27" i="3"/>
  <c r="AQ28" i="3"/>
  <c r="AQ29" i="3"/>
  <c r="AQ30" i="3"/>
  <c r="AQ31" i="3"/>
  <c r="AQ32" i="3"/>
  <c r="AQ33" i="3"/>
  <c r="AQ34" i="3"/>
  <c r="AQ35" i="3"/>
  <c r="AQ36" i="3"/>
  <c r="AQ37" i="3"/>
  <c r="AQ38" i="3"/>
  <c r="AQ39" i="3"/>
  <c r="AQ40" i="3"/>
  <c r="AQ41" i="3"/>
  <c r="AQ42" i="3"/>
  <c r="AQ43" i="3"/>
  <c r="AQ44" i="3"/>
  <c r="AQ45" i="3"/>
  <c r="AQ46" i="3"/>
  <c r="AQ47" i="3"/>
  <c r="AQ48" i="3"/>
  <c r="AQ49" i="3"/>
  <c r="AQ50" i="3"/>
  <c r="AQ51" i="3"/>
  <c r="AQ52" i="3"/>
  <c r="AQ53" i="3"/>
  <c r="AQ54" i="3"/>
  <c r="AQ55" i="3"/>
  <c r="AQ56" i="3"/>
  <c r="AQ57" i="3"/>
  <c r="AQ58" i="3"/>
  <c r="AQ59" i="3"/>
  <c r="AQ60" i="3"/>
  <c r="AQ61" i="3"/>
  <c r="AQ62" i="3"/>
  <c r="AQ63" i="3"/>
  <c r="AQ64" i="3"/>
  <c r="AQ65" i="3"/>
  <c r="AQ66" i="3"/>
  <c r="AQ67" i="3"/>
  <c r="AQ68" i="3"/>
  <c r="AQ69" i="3"/>
  <c r="AQ70" i="3"/>
  <c r="AQ71" i="3"/>
  <c r="AQ72" i="3"/>
  <c r="AQ13" i="3"/>
  <c r="AO13" i="3"/>
  <c r="AG14" i="3"/>
  <c r="AG15" i="3"/>
  <c r="AG16" i="3"/>
  <c r="AG17" i="3"/>
  <c r="AG18" i="3"/>
  <c r="AG19" i="3"/>
  <c r="AG20" i="3"/>
  <c r="AG21" i="3"/>
  <c r="AG22" i="3"/>
  <c r="AG23" i="3"/>
  <c r="AG24" i="3"/>
  <c r="AG25" i="3"/>
  <c r="AG26" i="3"/>
  <c r="AG27" i="3"/>
  <c r="AG28" i="3"/>
  <c r="AG29" i="3"/>
  <c r="AG30" i="3"/>
  <c r="AG31" i="3"/>
  <c r="AG32" i="3"/>
  <c r="AG33" i="3"/>
  <c r="AG34" i="3"/>
  <c r="AG35" i="3"/>
  <c r="AG36" i="3"/>
  <c r="AG37" i="3"/>
  <c r="AG38" i="3"/>
  <c r="AG39" i="3"/>
  <c r="AG40" i="3"/>
  <c r="AG41" i="3"/>
  <c r="AG42" i="3"/>
  <c r="AG43" i="3"/>
  <c r="AG44" i="3"/>
  <c r="AG45" i="3"/>
  <c r="AG46" i="3"/>
  <c r="AG47" i="3"/>
  <c r="AG48" i="3"/>
  <c r="AG49" i="3"/>
  <c r="AG50" i="3"/>
  <c r="AG51" i="3"/>
  <c r="AG52" i="3"/>
  <c r="AG53" i="3"/>
  <c r="AG54" i="3"/>
  <c r="AG55" i="3"/>
  <c r="AG56" i="3"/>
  <c r="AG57" i="3"/>
  <c r="AG58" i="3"/>
  <c r="AG59" i="3"/>
  <c r="AG60" i="3"/>
  <c r="AG13" i="3"/>
  <c r="AE13" i="3"/>
  <c r="W14" i="3"/>
  <c r="W15" i="3"/>
  <c r="W16" i="3"/>
  <c r="W17" i="3"/>
  <c r="W18" i="3"/>
  <c r="W19" i="3"/>
  <c r="W20" i="3"/>
  <c r="W21" i="3"/>
  <c r="W22" i="3"/>
  <c r="W23" i="3"/>
  <c r="W24" i="3"/>
  <c r="W25" i="3"/>
  <c r="W26" i="3"/>
  <c r="W27" i="3"/>
  <c r="W28" i="3"/>
  <c r="W29" i="3"/>
  <c r="W30" i="3"/>
  <c r="W31" i="3"/>
  <c r="W32" i="3"/>
  <c r="W33" i="3"/>
  <c r="W34" i="3"/>
  <c r="W35" i="3"/>
  <c r="W36" i="3"/>
  <c r="W37" i="3"/>
  <c r="W38" i="3"/>
  <c r="W39" i="3"/>
  <c r="W40" i="3"/>
  <c r="W41" i="3"/>
  <c r="W42" i="3"/>
  <c r="W43" i="3"/>
  <c r="W44" i="3"/>
  <c r="W45" i="3"/>
  <c r="W46" i="3"/>
  <c r="W47" i="3"/>
  <c r="W48" i="3"/>
  <c r="W13" i="3"/>
  <c r="U13" i="3"/>
  <c r="M14" i="3"/>
  <c r="M15" i="3"/>
  <c r="M16" i="3"/>
  <c r="M17" i="3"/>
  <c r="M18" i="3"/>
  <c r="M19" i="3"/>
  <c r="M20" i="3"/>
  <c r="M21" i="3"/>
  <c r="M22" i="3"/>
  <c r="M23" i="3"/>
  <c r="M24" i="3"/>
  <c r="M25" i="3"/>
  <c r="M26" i="3"/>
  <c r="M27" i="3"/>
  <c r="M28" i="3"/>
  <c r="M29" i="3"/>
  <c r="M30" i="3"/>
  <c r="M31" i="3"/>
  <c r="M32" i="3"/>
  <c r="M33" i="3"/>
  <c r="M34" i="3"/>
  <c r="M35" i="3"/>
  <c r="M36" i="3"/>
  <c r="M13" i="3"/>
  <c r="K13" i="3"/>
  <c r="D14" i="3"/>
  <c r="D15" i="3"/>
  <c r="D16" i="3"/>
  <c r="D17" i="3"/>
  <c r="D18" i="3"/>
  <c r="D19" i="3"/>
  <c r="D20" i="3"/>
  <c r="D21" i="3"/>
  <c r="D22" i="3"/>
  <c r="D23" i="3"/>
  <c r="D24" i="3"/>
  <c r="C14" i="3"/>
  <c r="AU16" i="5" l="1"/>
  <c r="AS16" i="5" s="1"/>
  <c r="AW16" i="5" s="1"/>
  <c r="AQ17" i="5" s="1"/>
  <c r="H14" i="5"/>
  <c r="H13" i="5"/>
  <c r="Y19" i="5"/>
  <c r="AC19" i="5" s="1"/>
  <c r="W20" i="5" s="1"/>
  <c r="AA20" i="5" s="1"/>
  <c r="Y20" i="5" s="1"/>
  <c r="AC20" i="5" s="1"/>
  <c r="W21" i="5" s="1"/>
  <c r="AS13" i="3"/>
  <c r="K20" i="11" s="1"/>
  <c r="E20" i="4"/>
  <c r="I20" i="4" s="1"/>
  <c r="C21" i="4" s="1"/>
  <c r="G21" i="4" s="1"/>
  <c r="O13" i="3"/>
  <c r="AA13" i="3"/>
  <c r="U14" i="3" s="1"/>
  <c r="Y14" i="3" s="1"/>
  <c r="Z14" i="3" s="1"/>
  <c r="AK13" i="3"/>
  <c r="AE14" i="3" s="1"/>
  <c r="AI14" i="3" s="1"/>
  <c r="AJ14" i="3" s="1"/>
  <c r="F14" i="3"/>
  <c r="H14" i="3"/>
  <c r="C15" i="3" s="1"/>
  <c r="AU13" i="3"/>
  <c r="AO14" i="3" s="1"/>
  <c r="Q13" i="3"/>
  <c r="K14" i="3" s="1"/>
  <c r="Y13" i="3"/>
  <c r="AI13" i="3"/>
  <c r="H19" i="5"/>
  <c r="G13" i="5"/>
  <c r="H15" i="5"/>
  <c r="H20" i="5"/>
  <c r="H23" i="5"/>
  <c r="H21" i="5"/>
  <c r="H22" i="5"/>
  <c r="H16" i="5"/>
  <c r="H24" i="5"/>
  <c r="H17" i="5"/>
  <c r="H18" i="5"/>
  <c r="AK18" i="4"/>
  <c r="AC16" i="4"/>
  <c r="Q16" i="4"/>
  <c r="O16" i="4" s="1"/>
  <c r="S16" i="4" s="1"/>
  <c r="AU18" i="4"/>
  <c r="AS18" i="4" s="1"/>
  <c r="AW18" i="4" s="1"/>
  <c r="AQ19" i="4" s="1"/>
  <c r="AK20" i="5"/>
  <c r="AI20" i="5" s="1"/>
  <c r="AM20" i="5" s="1"/>
  <c r="AG21" i="5" s="1"/>
  <c r="Q20" i="5"/>
  <c r="O20" i="5" s="1"/>
  <c r="S20" i="5" s="1"/>
  <c r="M21" i="5" s="1"/>
  <c r="H20" i="11" l="1"/>
  <c r="AT13" i="3"/>
  <c r="E35" i="11"/>
  <c r="E37" i="11"/>
  <c r="I20" i="11"/>
  <c r="J20" i="11"/>
  <c r="AU17" i="5"/>
  <c r="E21" i="4"/>
  <c r="I21" i="4" s="1"/>
  <c r="C22" i="4" s="1"/>
  <c r="G22" i="4" s="1"/>
  <c r="E22" i="4" s="1"/>
  <c r="I22" i="4" s="1"/>
  <c r="C23" i="4" s="1"/>
  <c r="Z13" i="3"/>
  <c r="AI18" i="4"/>
  <c r="AM18" i="4" s="1"/>
  <c r="AG19" i="4" s="1"/>
  <c r="AK19" i="4" s="1"/>
  <c r="G14" i="3"/>
  <c r="P13" i="3"/>
  <c r="AA14" i="3"/>
  <c r="U15" i="3" s="1"/>
  <c r="AA15" i="3" s="1"/>
  <c r="U16" i="3" s="1"/>
  <c r="AJ13" i="3"/>
  <c r="AK14" i="3"/>
  <c r="AE15" i="3" s="1"/>
  <c r="O14" i="3"/>
  <c r="P14" i="3" s="1"/>
  <c r="Q14" i="3"/>
  <c r="K15" i="3" s="1"/>
  <c r="AS14" i="3"/>
  <c r="AT14" i="3" s="1"/>
  <c r="AU14" i="3"/>
  <c r="AO15" i="3" s="1"/>
  <c r="E13" i="5"/>
  <c r="E36" i="11" s="1"/>
  <c r="H15" i="3"/>
  <c r="C16" i="3" s="1"/>
  <c r="F15" i="3"/>
  <c r="G15" i="3" s="1"/>
  <c r="W17" i="4"/>
  <c r="AA17" i="4" s="1"/>
  <c r="M17" i="4"/>
  <c r="AU19" i="4"/>
  <c r="AS19" i="4" s="1"/>
  <c r="AW19" i="4" s="1"/>
  <c r="AQ20" i="4" s="1"/>
  <c r="AK21" i="5"/>
  <c r="AI21" i="5" s="1"/>
  <c r="AM21" i="5" s="1"/>
  <c r="AG22" i="5" s="1"/>
  <c r="AA21" i="5"/>
  <c r="Y21" i="5" s="1"/>
  <c r="AC21" i="5" s="1"/>
  <c r="W22" i="5" s="1"/>
  <c r="Q21" i="5"/>
  <c r="O21" i="5" s="1"/>
  <c r="S21" i="5" s="1"/>
  <c r="M22" i="5" s="1"/>
  <c r="I19" i="11" l="1"/>
  <c r="H19" i="11"/>
  <c r="K19" i="11"/>
  <c r="J19" i="11"/>
  <c r="AS17" i="5"/>
  <c r="AW17" i="5" s="1"/>
  <c r="AQ18" i="5" s="1"/>
  <c r="AI19" i="4"/>
  <c r="AM19" i="4" s="1"/>
  <c r="AG20" i="4" s="1"/>
  <c r="AK20" i="4" s="1"/>
  <c r="AI20" i="4" s="1"/>
  <c r="AM20" i="4" s="1"/>
  <c r="AG21" i="4" s="1"/>
  <c r="Y15" i="3"/>
  <c r="Y17" i="4"/>
  <c r="AC17" i="4" s="1"/>
  <c r="I13" i="5"/>
  <c r="C14" i="5" s="1"/>
  <c r="G14" i="5" s="1"/>
  <c r="AI15" i="3"/>
  <c r="AK15" i="3"/>
  <c r="AE16" i="3" s="1"/>
  <c r="F16" i="3"/>
  <c r="G16" i="3" s="1"/>
  <c r="H16" i="3"/>
  <c r="C17" i="3" s="1"/>
  <c r="AU15" i="3"/>
  <c r="AO16" i="3" s="1"/>
  <c r="AS15" i="3"/>
  <c r="Y16" i="3"/>
  <c r="Z16" i="3" s="1"/>
  <c r="AA16" i="3"/>
  <c r="U17" i="3" s="1"/>
  <c r="Q15" i="3"/>
  <c r="K16" i="3" s="1"/>
  <c r="O15" i="3"/>
  <c r="P15" i="3" s="1"/>
  <c r="Q17" i="4"/>
  <c r="O17" i="4" s="1"/>
  <c r="S17" i="4" s="1"/>
  <c r="AU20" i="4"/>
  <c r="AS20" i="4" s="1"/>
  <c r="AW20" i="4" s="1"/>
  <c r="AQ21" i="4" s="1"/>
  <c r="G23" i="4"/>
  <c r="E23" i="4" s="1"/>
  <c r="I23" i="4" s="1"/>
  <c r="C24" i="4" s="1"/>
  <c r="AK22" i="5"/>
  <c r="AI22" i="5" s="1"/>
  <c r="AM22" i="5" s="1"/>
  <c r="AG23" i="5" s="1"/>
  <c r="AA22" i="5"/>
  <c r="Y22" i="5" s="1"/>
  <c r="AC22" i="5" s="1"/>
  <c r="W23" i="5" s="1"/>
  <c r="Q22" i="5"/>
  <c r="O22" i="5" s="1"/>
  <c r="S22" i="5" s="1"/>
  <c r="M23" i="5" s="1"/>
  <c r="AU18" i="5" l="1"/>
  <c r="AS18" i="5" s="1"/>
  <c r="AW18" i="5" s="1"/>
  <c r="AQ19" i="5" s="1"/>
  <c r="AT15" i="3"/>
  <c r="E14" i="5"/>
  <c r="I14" i="5" s="1"/>
  <c r="C15" i="5" s="1"/>
  <c r="G15" i="5" s="1"/>
  <c r="E15" i="5" s="1"/>
  <c r="I15" i="5" s="1"/>
  <c r="C16" i="5" s="1"/>
  <c r="G16" i="5" s="1"/>
  <c r="E16" i="5" s="1"/>
  <c r="I16" i="5" s="1"/>
  <c r="C17" i="5" s="1"/>
  <c r="G17" i="5" s="1"/>
  <c r="E17" i="5" s="1"/>
  <c r="I17" i="5" s="1"/>
  <c r="C18" i="5" s="1"/>
  <c r="G18" i="5" s="1"/>
  <c r="E18" i="5" s="1"/>
  <c r="I18" i="5" s="1"/>
  <c r="C19" i="5" s="1"/>
  <c r="G19" i="5" s="1"/>
  <c r="E19" i="5" s="1"/>
  <c r="I19" i="5" s="1"/>
  <c r="C20" i="5" s="1"/>
  <c r="Z15" i="3"/>
  <c r="AJ15" i="3"/>
  <c r="AK16" i="3"/>
  <c r="AE17" i="3" s="1"/>
  <c r="AI16" i="3"/>
  <c r="AJ16" i="3" s="1"/>
  <c r="Y17" i="3"/>
  <c r="Z17" i="3" s="1"/>
  <c r="AA17" i="3"/>
  <c r="U18" i="3" s="1"/>
  <c r="AS16" i="3"/>
  <c r="AT16" i="3" s="1"/>
  <c r="AU16" i="3"/>
  <c r="AO17" i="3" s="1"/>
  <c r="F17" i="3"/>
  <c r="H17" i="3"/>
  <c r="C18" i="3" s="1"/>
  <c r="O16" i="3"/>
  <c r="P16" i="3" s="1"/>
  <c r="Q16" i="3"/>
  <c r="K17" i="3" s="1"/>
  <c r="AK21" i="4"/>
  <c r="AI21" i="4" s="1"/>
  <c r="AM21" i="4" s="1"/>
  <c r="AG22" i="4" s="1"/>
  <c r="W18" i="4"/>
  <c r="AA18" i="4" s="1"/>
  <c r="Y18" i="4" s="1"/>
  <c r="M18" i="4"/>
  <c r="AU21" i="4"/>
  <c r="G24" i="4"/>
  <c r="AK23" i="5"/>
  <c r="AI23" i="5" s="1"/>
  <c r="AM23" i="5" s="1"/>
  <c r="AG24" i="5" s="1"/>
  <c r="AA23" i="5"/>
  <c r="Y23" i="5" s="1"/>
  <c r="AC23" i="5" s="1"/>
  <c r="W24" i="5" s="1"/>
  <c r="Q23" i="5"/>
  <c r="O23" i="5" s="1"/>
  <c r="S23" i="5" s="1"/>
  <c r="M24" i="5" s="1"/>
  <c r="AU19" i="5" l="1"/>
  <c r="E24" i="4"/>
  <c r="I24" i="4" s="1"/>
  <c r="G26" i="4"/>
  <c r="G17" i="3"/>
  <c r="AI17" i="3"/>
  <c r="AK17" i="3"/>
  <c r="AE18" i="3" s="1"/>
  <c r="G20" i="5"/>
  <c r="E20" i="5" s="1"/>
  <c r="I20" i="5" s="1"/>
  <c r="C21" i="5" s="1"/>
  <c r="F18" i="3"/>
  <c r="G18" i="3" s="1"/>
  <c r="H18" i="3"/>
  <c r="C19" i="3" s="1"/>
  <c r="AS21" i="4"/>
  <c r="AW21" i="4" s="1"/>
  <c r="AQ22" i="4" s="1"/>
  <c r="AU22" i="4" s="1"/>
  <c r="AS22" i="4" s="1"/>
  <c r="AW22" i="4" s="1"/>
  <c r="AQ23" i="4" s="1"/>
  <c r="AS17" i="3"/>
  <c r="AT17" i="3" s="1"/>
  <c r="AU17" i="3"/>
  <c r="AO18" i="3" s="1"/>
  <c r="O17" i="3"/>
  <c r="P17" i="3" s="1"/>
  <c r="Q17" i="3"/>
  <c r="K18" i="3" s="1"/>
  <c r="AA18" i="3"/>
  <c r="U19" i="3" s="1"/>
  <c r="Y18" i="3"/>
  <c r="AK22" i="4"/>
  <c r="AI22" i="4" s="1"/>
  <c r="AM22" i="4" s="1"/>
  <c r="AG23" i="4" s="1"/>
  <c r="AC18" i="4"/>
  <c r="Q18" i="4"/>
  <c r="O18" i="4" s="1"/>
  <c r="S18" i="4" s="1"/>
  <c r="AK24" i="5"/>
  <c r="AI24" i="5" s="1"/>
  <c r="AM24" i="5" s="1"/>
  <c r="AG25" i="5" s="1"/>
  <c r="AA24" i="5"/>
  <c r="Y24" i="5" s="1"/>
  <c r="AC24" i="5" s="1"/>
  <c r="W25" i="5" s="1"/>
  <c r="Q24" i="5"/>
  <c r="O24" i="5" s="1"/>
  <c r="S24" i="5" s="1"/>
  <c r="M25" i="5" s="1"/>
  <c r="E30" i="11" l="1"/>
  <c r="AS19" i="5"/>
  <c r="AW19" i="5" s="1"/>
  <c r="AQ20" i="5" s="1"/>
  <c r="AJ17" i="3"/>
  <c r="Z18" i="3"/>
  <c r="AI18" i="3"/>
  <c r="AJ18" i="3" s="1"/>
  <c r="AK18" i="3"/>
  <c r="AE19" i="3" s="1"/>
  <c r="G21" i="5"/>
  <c r="E21" i="5" s="1"/>
  <c r="I21" i="5" s="1"/>
  <c r="C22" i="5" s="1"/>
  <c r="G22" i="5" s="1"/>
  <c r="E22" i="5" s="1"/>
  <c r="I22" i="5" s="1"/>
  <c r="C23" i="5" s="1"/>
  <c r="G23" i="5" s="1"/>
  <c r="E23" i="5" s="1"/>
  <c r="I23" i="5" s="1"/>
  <c r="C24" i="5" s="1"/>
  <c r="AS18" i="3"/>
  <c r="AT18" i="3" s="1"/>
  <c r="AU18" i="3"/>
  <c r="AO19" i="3" s="1"/>
  <c r="F19" i="3"/>
  <c r="H19" i="3"/>
  <c r="C20" i="3" s="1"/>
  <c r="AA19" i="3"/>
  <c r="U20" i="3" s="1"/>
  <c r="Y19" i="3"/>
  <c r="Z19" i="3" s="1"/>
  <c r="Q18" i="3"/>
  <c r="K19" i="3" s="1"/>
  <c r="O18" i="3"/>
  <c r="P18" i="3" s="1"/>
  <c r="AK23" i="4"/>
  <c r="AI23" i="4" s="1"/>
  <c r="AM23" i="4" s="1"/>
  <c r="AG24" i="4" s="1"/>
  <c r="W19" i="4"/>
  <c r="AA19" i="4" s="1"/>
  <c r="Y19" i="4" s="1"/>
  <c r="M19" i="4"/>
  <c r="AU23" i="4"/>
  <c r="AS23" i="4" s="1"/>
  <c r="AW23" i="4" s="1"/>
  <c r="AQ24" i="4" s="1"/>
  <c r="AK25" i="5"/>
  <c r="AI25" i="5" s="1"/>
  <c r="AM25" i="5" s="1"/>
  <c r="AG26" i="5" s="1"/>
  <c r="AA25" i="5"/>
  <c r="Y25" i="5" s="1"/>
  <c r="AC25" i="5" s="1"/>
  <c r="W26" i="5" s="1"/>
  <c r="Q25" i="5"/>
  <c r="O25" i="5" s="1"/>
  <c r="S25" i="5" s="1"/>
  <c r="M26" i="5" s="1"/>
  <c r="AU20" i="5" l="1"/>
  <c r="G19" i="3"/>
  <c r="AK19" i="3"/>
  <c r="AE20" i="3" s="1"/>
  <c r="AI19" i="3"/>
  <c r="AJ19" i="3" s="1"/>
  <c r="F20" i="3"/>
  <c r="G20" i="3" s="1"/>
  <c r="H20" i="3"/>
  <c r="C21" i="3" s="1"/>
  <c r="AU19" i="3"/>
  <c r="AO20" i="3" s="1"/>
  <c r="AS19" i="3"/>
  <c r="AT19" i="3" s="1"/>
  <c r="Y20" i="3"/>
  <c r="Z20" i="3" s="1"/>
  <c r="AA20" i="3"/>
  <c r="U21" i="3" s="1"/>
  <c r="G24" i="5"/>
  <c r="Q19" i="3"/>
  <c r="K20" i="3" s="1"/>
  <c r="O19" i="3"/>
  <c r="P19" i="3" s="1"/>
  <c r="AK24" i="4"/>
  <c r="AI24" i="4" s="1"/>
  <c r="AM24" i="4" s="1"/>
  <c r="AG25" i="4" s="1"/>
  <c r="AC19" i="4"/>
  <c r="Q19" i="4"/>
  <c r="O19" i="4" s="1"/>
  <c r="S19" i="4" s="1"/>
  <c r="AU24" i="4"/>
  <c r="AS24" i="4" s="1"/>
  <c r="AW24" i="4" s="1"/>
  <c r="AQ25" i="4" s="1"/>
  <c r="AU25" i="4" s="1"/>
  <c r="AS25" i="4" s="1"/>
  <c r="AW25" i="4" s="1"/>
  <c r="AQ26" i="4" s="1"/>
  <c r="AU26" i="4" s="1"/>
  <c r="AS26" i="4" s="1"/>
  <c r="AW26" i="4" s="1"/>
  <c r="AQ27" i="4" s="1"/>
  <c r="AU27" i="4" s="1"/>
  <c r="AS27" i="4" s="1"/>
  <c r="AW27" i="4" s="1"/>
  <c r="AQ28" i="4" s="1"/>
  <c r="AU28" i="4" s="1"/>
  <c r="AS28" i="4" s="1"/>
  <c r="AW28" i="4" s="1"/>
  <c r="AQ29" i="4" s="1"/>
  <c r="AU29" i="4" s="1"/>
  <c r="AS29" i="4" s="1"/>
  <c r="AW29" i="4" s="1"/>
  <c r="AQ30" i="4" s="1"/>
  <c r="AK26" i="5"/>
  <c r="AI26" i="5" s="1"/>
  <c r="AM26" i="5" s="1"/>
  <c r="AG27" i="5" s="1"/>
  <c r="AA26" i="5"/>
  <c r="Y26" i="5" s="1"/>
  <c r="AC26" i="5" s="1"/>
  <c r="W27" i="5" s="1"/>
  <c r="Q26" i="5"/>
  <c r="O26" i="5" s="1"/>
  <c r="S26" i="5" s="1"/>
  <c r="M27" i="5" s="1"/>
  <c r="AS20" i="5" l="1"/>
  <c r="AW20" i="5" s="1"/>
  <c r="AQ21" i="5" s="1"/>
  <c r="E24" i="5"/>
  <c r="I24" i="5" s="1"/>
  <c r="G26" i="5"/>
  <c r="AI20" i="3"/>
  <c r="AJ20" i="3" s="1"/>
  <c r="AK20" i="3"/>
  <c r="AE21" i="3" s="1"/>
  <c r="Y21" i="3"/>
  <c r="Z21" i="3" s="1"/>
  <c r="AA21" i="3"/>
  <c r="U22" i="3" s="1"/>
  <c r="AU20" i="3"/>
  <c r="AO21" i="3" s="1"/>
  <c r="AS20" i="3"/>
  <c r="AT20" i="3" s="1"/>
  <c r="F21" i="3"/>
  <c r="G21" i="3" s="1"/>
  <c r="H21" i="3"/>
  <c r="C22" i="3" s="1"/>
  <c r="Q20" i="3"/>
  <c r="K21" i="3" s="1"/>
  <c r="O20" i="3"/>
  <c r="P20" i="3" s="1"/>
  <c r="AU30" i="4"/>
  <c r="AS30" i="4" s="1"/>
  <c r="AW30" i="4" s="1"/>
  <c r="AQ31" i="4" s="1"/>
  <c r="AK25" i="4"/>
  <c r="W20" i="4"/>
  <c r="AA20" i="4" s="1"/>
  <c r="Y20" i="4" s="1"/>
  <c r="M20" i="4"/>
  <c r="AK27" i="5"/>
  <c r="AI27" i="5" s="1"/>
  <c r="AM27" i="5" s="1"/>
  <c r="AG28" i="5" s="1"/>
  <c r="AA27" i="5"/>
  <c r="Y27" i="5" s="1"/>
  <c r="AC27" i="5" s="1"/>
  <c r="W28" i="5" s="1"/>
  <c r="Q27" i="5"/>
  <c r="O27" i="5" s="1"/>
  <c r="S27" i="5" s="1"/>
  <c r="M28" i="5" s="1"/>
  <c r="E38" i="11" l="1"/>
  <c r="AU21" i="5"/>
  <c r="AI21" i="3"/>
  <c r="AJ21" i="3" s="1"/>
  <c r="AK21" i="3"/>
  <c r="AE22" i="3" s="1"/>
  <c r="Q21" i="3"/>
  <c r="K22" i="3" s="1"/>
  <c r="O21" i="3"/>
  <c r="P21" i="3" s="1"/>
  <c r="F22" i="3"/>
  <c r="G22" i="3" s="1"/>
  <c r="H22" i="3"/>
  <c r="C23" i="3" s="1"/>
  <c r="AS21" i="3"/>
  <c r="AT21" i="3" s="1"/>
  <c r="AU21" i="3"/>
  <c r="AO22" i="3" s="1"/>
  <c r="AA22" i="3"/>
  <c r="U23" i="3" s="1"/>
  <c r="Y22" i="3"/>
  <c r="Z22" i="3" s="1"/>
  <c r="AU31" i="4"/>
  <c r="AS31" i="4" s="1"/>
  <c r="AW31" i="4" s="1"/>
  <c r="AQ32" i="4" s="1"/>
  <c r="AU32" i="4" s="1"/>
  <c r="AS32" i="4" s="1"/>
  <c r="AW32" i="4" s="1"/>
  <c r="AQ33" i="4" s="1"/>
  <c r="AU33" i="4" s="1"/>
  <c r="AS33" i="4" s="1"/>
  <c r="AW33" i="4" s="1"/>
  <c r="AQ34" i="4" s="1"/>
  <c r="AU34" i="4" s="1"/>
  <c r="AS34" i="4" s="1"/>
  <c r="AW34" i="4" s="1"/>
  <c r="AQ35" i="4" s="1"/>
  <c r="AU35" i="4" s="1"/>
  <c r="AS35" i="4" s="1"/>
  <c r="AW35" i="4" s="1"/>
  <c r="AQ36" i="4" s="1"/>
  <c r="AU36" i="4" s="1"/>
  <c r="AS36" i="4" s="1"/>
  <c r="AW36" i="4" s="1"/>
  <c r="AQ37" i="4" s="1"/>
  <c r="AU37" i="4" s="1"/>
  <c r="AS37" i="4" s="1"/>
  <c r="AW37" i="4" s="1"/>
  <c r="AQ38" i="4" s="1"/>
  <c r="AU38" i="4" s="1"/>
  <c r="AS38" i="4" s="1"/>
  <c r="AW38" i="4" s="1"/>
  <c r="AQ39" i="4" s="1"/>
  <c r="AI25" i="4"/>
  <c r="AC20" i="4"/>
  <c r="Q20" i="4"/>
  <c r="O20" i="4" s="1"/>
  <c r="S20" i="4" s="1"/>
  <c r="AK28" i="5"/>
  <c r="AI28" i="5" s="1"/>
  <c r="AM28" i="5" s="1"/>
  <c r="AG29" i="5" s="1"/>
  <c r="AA28" i="5"/>
  <c r="Y28" i="5" s="1"/>
  <c r="AC28" i="5" s="1"/>
  <c r="W29" i="5" s="1"/>
  <c r="Q28" i="5"/>
  <c r="O28" i="5" s="1"/>
  <c r="S28" i="5" s="1"/>
  <c r="M29" i="5" s="1"/>
  <c r="AS21" i="5" l="1"/>
  <c r="AW21" i="5" s="1"/>
  <c r="AQ22" i="5" s="1"/>
  <c r="AI22" i="3"/>
  <c r="AJ22" i="3" s="1"/>
  <c r="AK22" i="3"/>
  <c r="AE23" i="3" s="1"/>
  <c r="Y23" i="3"/>
  <c r="Z23" i="3" s="1"/>
  <c r="AA23" i="3"/>
  <c r="U24" i="3" s="1"/>
  <c r="F23" i="3"/>
  <c r="G23" i="3" s="1"/>
  <c r="H23" i="3"/>
  <c r="C24" i="3" s="1"/>
  <c r="AU22" i="3"/>
  <c r="AO23" i="3" s="1"/>
  <c r="AS22" i="3"/>
  <c r="AT22" i="3" s="1"/>
  <c r="Q22" i="3"/>
  <c r="K23" i="3" s="1"/>
  <c r="O22" i="3"/>
  <c r="P22" i="3" s="1"/>
  <c r="AM25" i="4"/>
  <c r="AG26" i="4" s="1"/>
  <c r="W21" i="4"/>
  <c r="AA21" i="4" s="1"/>
  <c r="Y21" i="4" s="1"/>
  <c r="M21" i="4"/>
  <c r="AU39" i="4"/>
  <c r="AK29" i="5"/>
  <c r="AI29" i="5" s="1"/>
  <c r="AM29" i="5" s="1"/>
  <c r="AG30" i="5" s="1"/>
  <c r="AA29" i="5"/>
  <c r="Y29" i="5" s="1"/>
  <c r="AC29" i="5" s="1"/>
  <c r="W30" i="5" s="1"/>
  <c r="Q29" i="5"/>
  <c r="O29" i="5" s="1"/>
  <c r="S29" i="5" s="1"/>
  <c r="M30" i="5" s="1"/>
  <c r="AU22" i="5" l="1"/>
  <c r="AS22" i="5" s="1"/>
  <c r="AW22" i="5" s="1"/>
  <c r="AQ23" i="5" s="1"/>
  <c r="AI23" i="3"/>
  <c r="AJ23" i="3" s="1"/>
  <c r="AK23" i="3"/>
  <c r="AE24" i="3" s="1"/>
  <c r="Y24" i="3"/>
  <c r="Z24" i="3" s="1"/>
  <c r="AA24" i="3"/>
  <c r="U25" i="3" s="1"/>
  <c r="Q23" i="3"/>
  <c r="K24" i="3" s="1"/>
  <c r="O23" i="3"/>
  <c r="P23" i="3" s="1"/>
  <c r="AS39" i="4"/>
  <c r="AW39" i="4" s="1"/>
  <c r="AQ40" i="4" s="1"/>
  <c r="AU40" i="4" s="1"/>
  <c r="AS40" i="4" s="1"/>
  <c r="AW40" i="4" s="1"/>
  <c r="AQ41" i="4" s="1"/>
  <c r="AS23" i="3"/>
  <c r="AT23" i="3" s="1"/>
  <c r="AU23" i="3"/>
  <c r="AO24" i="3" s="1"/>
  <c r="F24" i="3"/>
  <c r="H24" i="3"/>
  <c r="AK26" i="4"/>
  <c r="AI26" i="4" s="1"/>
  <c r="AM26" i="4" s="1"/>
  <c r="AC21" i="4"/>
  <c r="Q21" i="4"/>
  <c r="O21" i="4" s="1"/>
  <c r="S21" i="4" s="1"/>
  <c r="AK30" i="5"/>
  <c r="AI30" i="5" s="1"/>
  <c r="AM30" i="5" s="1"/>
  <c r="AG31" i="5" s="1"/>
  <c r="AA30" i="5"/>
  <c r="Y30" i="5" s="1"/>
  <c r="AC30" i="5" s="1"/>
  <c r="W31" i="5" s="1"/>
  <c r="Q30" i="5"/>
  <c r="O30" i="5" s="1"/>
  <c r="S30" i="5" s="1"/>
  <c r="M31" i="5" s="1"/>
  <c r="AU23" i="5" l="1"/>
  <c r="AS23" i="5" s="1"/>
  <c r="AW23" i="5" s="1"/>
  <c r="AQ24" i="5" s="1"/>
  <c r="G24" i="3"/>
  <c r="F26" i="3"/>
  <c r="AK24" i="3"/>
  <c r="AE25" i="3" s="1"/>
  <c r="AI24" i="3"/>
  <c r="AJ24" i="3" s="1"/>
  <c r="AS24" i="3"/>
  <c r="AT24" i="3" s="1"/>
  <c r="AU24" i="3"/>
  <c r="AO25" i="3" s="1"/>
  <c r="O24" i="3"/>
  <c r="P24" i="3" s="1"/>
  <c r="Q24" i="3"/>
  <c r="K25" i="3" s="1"/>
  <c r="Y25" i="3"/>
  <c r="Z25" i="3" s="1"/>
  <c r="AA25" i="3"/>
  <c r="U26" i="3" s="1"/>
  <c r="AG27" i="4"/>
  <c r="W22" i="4"/>
  <c r="AA22" i="4" s="1"/>
  <c r="Y22" i="4" s="1"/>
  <c r="M22" i="4"/>
  <c r="AU41" i="4"/>
  <c r="AS41" i="4" s="1"/>
  <c r="AW41" i="4" s="1"/>
  <c r="AQ42" i="4" s="1"/>
  <c r="AK31" i="5"/>
  <c r="AI31" i="5" s="1"/>
  <c r="AM31" i="5" s="1"/>
  <c r="AG32" i="5" s="1"/>
  <c r="AA31" i="5"/>
  <c r="Y31" i="5" s="1"/>
  <c r="AC31" i="5" s="1"/>
  <c r="W32" i="5" s="1"/>
  <c r="Q31" i="5"/>
  <c r="O31" i="5" s="1"/>
  <c r="S31" i="5" s="1"/>
  <c r="M32" i="5" s="1"/>
  <c r="E22" i="11" l="1"/>
  <c r="E21" i="11"/>
  <c r="AU24" i="5"/>
  <c r="AS24" i="5" s="1"/>
  <c r="AW24" i="5" s="1"/>
  <c r="AQ25" i="5" s="1"/>
  <c r="AK25" i="3"/>
  <c r="AE26" i="3" s="1"/>
  <c r="AI25" i="3"/>
  <c r="AJ25" i="3" s="1"/>
  <c r="AA26" i="3"/>
  <c r="U27" i="3" s="1"/>
  <c r="Y26" i="3"/>
  <c r="Z26" i="3" s="1"/>
  <c r="Q25" i="3"/>
  <c r="K26" i="3" s="1"/>
  <c r="O25" i="3"/>
  <c r="P25" i="3" s="1"/>
  <c r="AU25" i="3"/>
  <c r="AO26" i="3" s="1"/>
  <c r="AS25" i="3"/>
  <c r="AT25" i="3" s="1"/>
  <c r="AK27" i="4"/>
  <c r="AI27" i="4" s="1"/>
  <c r="AM27" i="4" s="1"/>
  <c r="AC22" i="4"/>
  <c r="Q22" i="4"/>
  <c r="O22" i="4" s="1"/>
  <c r="S22" i="4" s="1"/>
  <c r="AU42" i="4"/>
  <c r="AS42" i="4" s="1"/>
  <c r="AW42" i="4" s="1"/>
  <c r="AQ43" i="4" s="1"/>
  <c r="AK32" i="5"/>
  <c r="AI32" i="5" s="1"/>
  <c r="AM32" i="5" s="1"/>
  <c r="AG33" i="5" s="1"/>
  <c r="AA32" i="5"/>
  <c r="Y32" i="5" s="1"/>
  <c r="AC32" i="5" s="1"/>
  <c r="W33" i="5" s="1"/>
  <c r="Q32" i="5"/>
  <c r="O32" i="5" s="1"/>
  <c r="S32" i="5" s="1"/>
  <c r="M33" i="5" s="1"/>
  <c r="AU25" i="5" l="1"/>
  <c r="AS25" i="5" s="1"/>
  <c r="AW25" i="5" s="1"/>
  <c r="AQ26" i="5" s="1"/>
  <c r="AK26" i="3"/>
  <c r="AE27" i="3" s="1"/>
  <c r="AI26" i="3"/>
  <c r="AJ26" i="3" s="1"/>
  <c r="AU26" i="3"/>
  <c r="AO27" i="3" s="1"/>
  <c r="AS26" i="3"/>
  <c r="AT26" i="3" s="1"/>
  <c r="O26" i="3"/>
  <c r="P26" i="3" s="1"/>
  <c r="Q26" i="3"/>
  <c r="K27" i="3" s="1"/>
  <c r="AA27" i="3"/>
  <c r="U28" i="3" s="1"/>
  <c r="Y27" i="3"/>
  <c r="Z27" i="3" s="1"/>
  <c r="AG28" i="4"/>
  <c r="W23" i="4"/>
  <c r="AA23" i="4" s="1"/>
  <c r="Y23" i="4" s="1"/>
  <c r="M23" i="4"/>
  <c r="AU43" i="4"/>
  <c r="AS43" i="4" s="1"/>
  <c r="AW43" i="4" s="1"/>
  <c r="AQ44" i="4" s="1"/>
  <c r="AK33" i="5"/>
  <c r="AI33" i="5" s="1"/>
  <c r="AM33" i="5" s="1"/>
  <c r="AG34" i="5" s="1"/>
  <c r="AA33" i="5"/>
  <c r="Y33" i="5" s="1"/>
  <c r="AC33" i="5" s="1"/>
  <c r="W34" i="5" s="1"/>
  <c r="Q33" i="5"/>
  <c r="O33" i="5" s="1"/>
  <c r="S33" i="5" s="1"/>
  <c r="M34" i="5" s="1"/>
  <c r="AU26" i="5" l="1"/>
  <c r="AS26" i="5" s="1"/>
  <c r="AW26" i="5" s="1"/>
  <c r="AQ27" i="5" s="1"/>
  <c r="AI27" i="3"/>
  <c r="AJ27" i="3" s="1"/>
  <c r="AK27" i="3"/>
  <c r="AE28" i="3" s="1"/>
  <c r="Y28" i="3"/>
  <c r="Z28" i="3" s="1"/>
  <c r="AA28" i="3"/>
  <c r="U29" i="3" s="1"/>
  <c r="O27" i="3"/>
  <c r="P27" i="3" s="1"/>
  <c r="Q27" i="3"/>
  <c r="K28" i="3" s="1"/>
  <c r="AU27" i="3"/>
  <c r="AO28" i="3" s="1"/>
  <c r="AS27" i="3"/>
  <c r="AT27" i="3" s="1"/>
  <c r="AK28" i="4"/>
  <c r="AI28" i="4" s="1"/>
  <c r="AM28" i="4" s="1"/>
  <c r="AC23" i="4"/>
  <c r="Q23" i="4"/>
  <c r="O23" i="4" s="1"/>
  <c r="S23" i="4" s="1"/>
  <c r="AU44" i="4"/>
  <c r="AS44" i="4" s="1"/>
  <c r="AW44" i="4" s="1"/>
  <c r="AQ45" i="4" s="1"/>
  <c r="AK34" i="5"/>
  <c r="AI34" i="5" s="1"/>
  <c r="AM34" i="5" s="1"/>
  <c r="AG35" i="5" s="1"/>
  <c r="AA34" i="5"/>
  <c r="Y34" i="5" s="1"/>
  <c r="AC34" i="5" s="1"/>
  <c r="W35" i="5" s="1"/>
  <c r="Q34" i="5"/>
  <c r="O34" i="5" s="1"/>
  <c r="S34" i="5" s="1"/>
  <c r="M35" i="5" s="1"/>
  <c r="AU27" i="5" l="1"/>
  <c r="AS27" i="5" s="1"/>
  <c r="AW27" i="5" s="1"/>
  <c r="AQ28" i="5" s="1"/>
  <c r="AI28" i="3"/>
  <c r="AJ28" i="3" s="1"/>
  <c r="AK28" i="3"/>
  <c r="AE29" i="3" s="1"/>
  <c r="AU28" i="3"/>
  <c r="AO29" i="3" s="1"/>
  <c r="AS28" i="3"/>
  <c r="AT28" i="3" s="1"/>
  <c r="O28" i="3"/>
  <c r="P28" i="3" s="1"/>
  <c r="Q28" i="3"/>
  <c r="K29" i="3" s="1"/>
  <c r="AA29" i="3"/>
  <c r="U30" i="3" s="1"/>
  <c r="Y29" i="3"/>
  <c r="Z29" i="3" s="1"/>
  <c r="AG29" i="4"/>
  <c r="W24" i="4"/>
  <c r="AA24" i="4" s="1"/>
  <c r="Y24" i="4" s="1"/>
  <c r="M24" i="4"/>
  <c r="AU45" i="4"/>
  <c r="AS45" i="4" s="1"/>
  <c r="AW45" i="4" s="1"/>
  <c r="AQ46" i="4" s="1"/>
  <c r="AK35" i="5"/>
  <c r="AI35" i="5" s="1"/>
  <c r="AM35" i="5" s="1"/>
  <c r="AG36" i="5" s="1"/>
  <c r="AA35" i="5"/>
  <c r="Y35" i="5" s="1"/>
  <c r="AC35" i="5" s="1"/>
  <c r="W36" i="5" s="1"/>
  <c r="Q35" i="5"/>
  <c r="O35" i="5" s="1"/>
  <c r="S35" i="5" s="1"/>
  <c r="M36" i="5" s="1"/>
  <c r="AU28" i="5" l="1"/>
  <c r="AS28" i="5" s="1"/>
  <c r="AW28" i="5" s="1"/>
  <c r="AQ29" i="5" s="1"/>
  <c r="AI29" i="3"/>
  <c r="AJ29" i="3" s="1"/>
  <c r="AK29" i="3"/>
  <c r="AE30" i="3" s="1"/>
  <c r="AA30" i="3"/>
  <c r="U31" i="3" s="1"/>
  <c r="Y30" i="3"/>
  <c r="Z30" i="3" s="1"/>
  <c r="O29" i="3"/>
  <c r="P29" i="3" s="1"/>
  <c r="Q29" i="3"/>
  <c r="K30" i="3" s="1"/>
  <c r="AS29" i="3"/>
  <c r="AT29" i="3" s="1"/>
  <c r="AU29" i="3"/>
  <c r="AO30" i="3" s="1"/>
  <c r="AK29" i="4"/>
  <c r="AI29" i="4" s="1"/>
  <c r="AM29" i="4" s="1"/>
  <c r="AC24" i="4"/>
  <c r="W25" i="4" s="1"/>
  <c r="AA25" i="4" s="1"/>
  <c r="Y25" i="4" s="1"/>
  <c r="AC25" i="4" s="1"/>
  <c r="W26" i="4" s="1"/>
  <c r="AA26" i="4" s="1"/>
  <c r="Y26" i="4" s="1"/>
  <c r="AC26" i="4" s="1"/>
  <c r="W27" i="4" s="1"/>
  <c r="AA27" i="4" s="1"/>
  <c r="Y27" i="4" s="1"/>
  <c r="AC27" i="4" s="1"/>
  <c r="W28" i="4" s="1"/>
  <c r="AA28" i="4" s="1"/>
  <c r="Y28" i="4" s="1"/>
  <c r="AC28" i="4" s="1"/>
  <c r="Q24" i="4"/>
  <c r="O24" i="4" s="1"/>
  <c r="S24" i="4" s="1"/>
  <c r="AU46" i="4"/>
  <c r="AS46" i="4" s="1"/>
  <c r="AW46" i="4" s="1"/>
  <c r="AQ47" i="4" s="1"/>
  <c r="AK36" i="5"/>
  <c r="AI36" i="5" s="1"/>
  <c r="AM36" i="5" s="1"/>
  <c r="AG37" i="5" s="1"/>
  <c r="AA36" i="5"/>
  <c r="Y36" i="5" s="1"/>
  <c r="AC36" i="5" s="1"/>
  <c r="W37" i="5" s="1"/>
  <c r="Q36" i="5"/>
  <c r="AU29" i="5" l="1"/>
  <c r="AS29" i="5" s="1"/>
  <c r="AW29" i="5" s="1"/>
  <c r="AQ30" i="5" s="1"/>
  <c r="O36" i="5"/>
  <c r="S36" i="5" s="1"/>
  <c r="Q38" i="5"/>
  <c r="AK30" i="3"/>
  <c r="AE31" i="3" s="1"/>
  <c r="AI30" i="3"/>
  <c r="AJ30" i="3" s="1"/>
  <c r="Q30" i="3"/>
  <c r="K31" i="3" s="1"/>
  <c r="O30" i="3"/>
  <c r="P30" i="3" s="1"/>
  <c r="AU30" i="3"/>
  <c r="AO31" i="3" s="1"/>
  <c r="AS30" i="3"/>
  <c r="AT30" i="3" s="1"/>
  <c r="AA31" i="3"/>
  <c r="U32" i="3" s="1"/>
  <c r="Y31" i="3"/>
  <c r="Z31" i="3" s="1"/>
  <c r="AG30" i="4"/>
  <c r="W29" i="4"/>
  <c r="AA29" i="4" s="1"/>
  <c r="Y29" i="4" s="1"/>
  <c r="AC29" i="4" s="1"/>
  <c r="W30" i="4" s="1"/>
  <c r="M25" i="4"/>
  <c r="AU47" i="4"/>
  <c r="AS47" i="4" s="1"/>
  <c r="AW47" i="4" s="1"/>
  <c r="AQ48" i="4" s="1"/>
  <c r="AK37" i="5"/>
  <c r="AI37" i="5" s="1"/>
  <c r="AM37" i="5" s="1"/>
  <c r="AG38" i="5" s="1"/>
  <c r="AA37" i="5"/>
  <c r="Y37" i="5" s="1"/>
  <c r="AC37" i="5" s="1"/>
  <c r="W38" i="5" s="1"/>
  <c r="H37" i="11" l="1"/>
  <c r="H38" i="11"/>
  <c r="AU30" i="5"/>
  <c r="AS30" i="5" s="1"/>
  <c r="AW30" i="5" s="1"/>
  <c r="AQ31" i="5" s="1"/>
  <c r="AI31" i="3"/>
  <c r="AJ31" i="3" s="1"/>
  <c r="AK31" i="3"/>
  <c r="AE32" i="3" s="1"/>
  <c r="Y32" i="3"/>
  <c r="Z32" i="3" s="1"/>
  <c r="AA32" i="3"/>
  <c r="U33" i="3" s="1"/>
  <c r="AU31" i="3"/>
  <c r="AO32" i="3" s="1"/>
  <c r="AS31" i="3"/>
  <c r="AT31" i="3" s="1"/>
  <c r="Q31" i="3"/>
  <c r="K32" i="3" s="1"/>
  <c r="O31" i="3"/>
  <c r="P31" i="3" s="1"/>
  <c r="AK30" i="4"/>
  <c r="AI30" i="4" s="1"/>
  <c r="AM30" i="4" s="1"/>
  <c r="AA30" i="4"/>
  <c r="Y30" i="4" s="1"/>
  <c r="AC30" i="4" s="1"/>
  <c r="W31" i="4" s="1"/>
  <c r="AA31" i="4" s="1"/>
  <c r="Y31" i="4" s="1"/>
  <c r="AC31" i="4" s="1"/>
  <c r="W32" i="4" s="1"/>
  <c r="Q25" i="4"/>
  <c r="O25" i="4" s="1"/>
  <c r="S25" i="4" s="1"/>
  <c r="AU48" i="4"/>
  <c r="AK38" i="5"/>
  <c r="AI38" i="5" s="1"/>
  <c r="AM38" i="5" s="1"/>
  <c r="AG39" i="5" s="1"/>
  <c r="AA38" i="5"/>
  <c r="Y38" i="5" s="1"/>
  <c r="AC38" i="5" s="1"/>
  <c r="W39" i="5" s="1"/>
  <c r="AU31" i="5" l="1"/>
  <c r="AS31" i="5" s="1"/>
  <c r="AW31" i="5" s="1"/>
  <c r="AQ32" i="5" s="1"/>
  <c r="AK32" i="3"/>
  <c r="AE33" i="3" s="1"/>
  <c r="AI32" i="3"/>
  <c r="AJ32" i="3" s="1"/>
  <c r="O32" i="3"/>
  <c r="P32" i="3" s="1"/>
  <c r="Q32" i="3"/>
  <c r="K33" i="3" s="1"/>
  <c r="AS48" i="4"/>
  <c r="AW48" i="4" s="1"/>
  <c r="AQ49" i="4" s="1"/>
  <c r="AU49" i="4" s="1"/>
  <c r="AS49" i="4" s="1"/>
  <c r="AW49" i="4" s="1"/>
  <c r="AQ50" i="4" s="1"/>
  <c r="AU32" i="3"/>
  <c r="AO33" i="3" s="1"/>
  <c r="AS32" i="3"/>
  <c r="AT32" i="3" s="1"/>
  <c r="Y33" i="3"/>
  <c r="Z33" i="3" s="1"/>
  <c r="AA33" i="3"/>
  <c r="U34" i="3" s="1"/>
  <c r="AG31" i="4"/>
  <c r="AA32" i="4"/>
  <c r="Y32" i="4" s="1"/>
  <c r="AC32" i="4" s="1"/>
  <c r="M26" i="4"/>
  <c r="AK39" i="5"/>
  <c r="AI39" i="5" s="1"/>
  <c r="AM39" i="5" s="1"/>
  <c r="AG40" i="5" s="1"/>
  <c r="AA39" i="5"/>
  <c r="Y39" i="5" s="1"/>
  <c r="AC39" i="5" s="1"/>
  <c r="W40" i="5" s="1"/>
  <c r="AU32" i="5" l="1"/>
  <c r="AS32" i="5" s="1"/>
  <c r="AW32" i="5" s="1"/>
  <c r="AQ33" i="5" s="1"/>
  <c r="AI33" i="3"/>
  <c r="AJ33" i="3" s="1"/>
  <c r="AK33" i="3"/>
  <c r="AE34" i="3" s="1"/>
  <c r="AA34" i="3"/>
  <c r="U35" i="3" s="1"/>
  <c r="Y34" i="3"/>
  <c r="Z34" i="3" s="1"/>
  <c r="AS33" i="3"/>
  <c r="AT33" i="3" s="1"/>
  <c r="AU33" i="3"/>
  <c r="AO34" i="3" s="1"/>
  <c r="O33" i="3"/>
  <c r="P33" i="3" s="1"/>
  <c r="Q33" i="3"/>
  <c r="K34" i="3" s="1"/>
  <c r="AK31" i="4"/>
  <c r="AI31" i="4" s="1"/>
  <c r="AM31" i="4" s="1"/>
  <c r="W33" i="4"/>
  <c r="AA33" i="4" s="1"/>
  <c r="Y33" i="4" s="1"/>
  <c r="AC33" i="4" s="1"/>
  <c r="W34" i="4" s="1"/>
  <c r="AA34" i="4" s="1"/>
  <c r="Y34" i="4" s="1"/>
  <c r="AC34" i="4" s="1"/>
  <c r="W35" i="4" s="1"/>
  <c r="AA35" i="4" s="1"/>
  <c r="Y35" i="4" s="1"/>
  <c r="AC35" i="4" s="1"/>
  <c r="W36" i="4" s="1"/>
  <c r="AA36" i="4" s="1"/>
  <c r="Y36" i="4" s="1"/>
  <c r="AC36" i="4" s="1"/>
  <c r="W37" i="4" s="1"/>
  <c r="AA37" i="4" s="1"/>
  <c r="Y37" i="4" s="1"/>
  <c r="AC37" i="4" s="1"/>
  <c r="W38" i="4" s="1"/>
  <c r="Q26" i="4"/>
  <c r="O26" i="4" s="1"/>
  <c r="S26" i="4" s="1"/>
  <c r="AU50" i="4"/>
  <c r="AS50" i="4" s="1"/>
  <c r="AW50" i="4" s="1"/>
  <c r="AQ51" i="4" s="1"/>
  <c r="AK40" i="5"/>
  <c r="AI40" i="5" s="1"/>
  <c r="AM40" i="5" s="1"/>
  <c r="AG41" i="5" s="1"/>
  <c r="AA40" i="5"/>
  <c r="Y40" i="5" s="1"/>
  <c r="AC40" i="5" s="1"/>
  <c r="W41" i="5" s="1"/>
  <c r="AU33" i="5" l="1"/>
  <c r="AS33" i="5" s="1"/>
  <c r="AW33" i="5" s="1"/>
  <c r="AQ34" i="5" s="1"/>
  <c r="AI34" i="3"/>
  <c r="AJ34" i="3" s="1"/>
  <c r="AK34" i="3"/>
  <c r="AE35" i="3" s="1"/>
  <c r="AU34" i="3"/>
  <c r="AO35" i="3" s="1"/>
  <c r="AS34" i="3"/>
  <c r="AT34" i="3" s="1"/>
  <c r="O34" i="3"/>
  <c r="P34" i="3" s="1"/>
  <c r="Q34" i="3"/>
  <c r="K35" i="3" s="1"/>
  <c r="Y35" i="3"/>
  <c r="Z35" i="3" s="1"/>
  <c r="AA35" i="3"/>
  <c r="U36" i="3" s="1"/>
  <c r="AG32" i="4"/>
  <c r="AA38" i="4"/>
  <c r="Y38" i="4" s="1"/>
  <c r="AC38" i="4" s="1"/>
  <c r="W39" i="4" s="1"/>
  <c r="AA39" i="4" s="1"/>
  <c r="Y39" i="4" s="1"/>
  <c r="AC39" i="4" s="1"/>
  <c r="W40" i="4" s="1"/>
  <c r="AA40" i="4" s="1"/>
  <c r="Y40" i="4" s="1"/>
  <c r="AC40" i="4" s="1"/>
  <c r="M27" i="4"/>
  <c r="AU51" i="4"/>
  <c r="AS51" i="4" s="1"/>
  <c r="AW51" i="4" s="1"/>
  <c r="AQ52" i="4" s="1"/>
  <c r="AK41" i="5"/>
  <c r="AI41" i="5" s="1"/>
  <c r="AM41" i="5" s="1"/>
  <c r="AG42" i="5" s="1"/>
  <c r="AA41" i="5"/>
  <c r="Y41" i="5" s="1"/>
  <c r="AC41" i="5" s="1"/>
  <c r="W42" i="5" s="1"/>
  <c r="AU34" i="5" l="1"/>
  <c r="AS34" i="5" s="1"/>
  <c r="AW34" i="5" s="1"/>
  <c r="AQ35" i="5" s="1"/>
  <c r="AK35" i="3"/>
  <c r="AE36" i="3" s="1"/>
  <c r="AI35" i="3"/>
  <c r="AJ35" i="3" s="1"/>
  <c r="O35" i="3"/>
  <c r="P35" i="3" s="1"/>
  <c r="Q35" i="3"/>
  <c r="K36" i="3" s="1"/>
  <c r="Y36" i="3"/>
  <c r="Z36" i="3" s="1"/>
  <c r="AA36" i="3"/>
  <c r="U37" i="3" s="1"/>
  <c r="AU35" i="3"/>
  <c r="AO36" i="3" s="1"/>
  <c r="AS35" i="3"/>
  <c r="AT35" i="3" s="1"/>
  <c r="AK32" i="4"/>
  <c r="AI32" i="4" s="1"/>
  <c r="AM32" i="4" s="1"/>
  <c r="W41" i="4"/>
  <c r="AA41" i="4" s="1"/>
  <c r="Y41" i="4" s="1"/>
  <c r="AC41" i="4" s="1"/>
  <c r="W42" i="4" s="1"/>
  <c r="AA42" i="4" s="1"/>
  <c r="Y42" i="4" s="1"/>
  <c r="AC42" i="4" s="1"/>
  <c r="W43" i="4" s="1"/>
  <c r="AA43" i="4" s="1"/>
  <c r="Y43" i="4" s="1"/>
  <c r="AC43" i="4" s="1"/>
  <c r="W44" i="4" s="1"/>
  <c r="AA44" i="4" s="1"/>
  <c r="Y44" i="4" s="1"/>
  <c r="AC44" i="4" s="1"/>
  <c r="Q27" i="4"/>
  <c r="O27" i="4" s="1"/>
  <c r="S27" i="4" s="1"/>
  <c r="AU52" i="4"/>
  <c r="AS52" i="4" s="1"/>
  <c r="AW52" i="4" s="1"/>
  <c r="AQ53" i="4" s="1"/>
  <c r="AK42" i="5"/>
  <c r="AI42" i="5" s="1"/>
  <c r="AM42" i="5" s="1"/>
  <c r="AG43" i="5" s="1"/>
  <c r="AA42" i="5"/>
  <c r="Y42" i="5" s="1"/>
  <c r="AC42" i="5" s="1"/>
  <c r="W43" i="5" s="1"/>
  <c r="AU35" i="5" l="1"/>
  <c r="AS35" i="5" s="1"/>
  <c r="AW35" i="5" s="1"/>
  <c r="AQ36" i="5" s="1"/>
  <c r="AK36" i="3"/>
  <c r="AE37" i="3" s="1"/>
  <c r="AI36" i="3"/>
  <c r="AJ36" i="3" s="1"/>
  <c r="AU36" i="3"/>
  <c r="AO37" i="3" s="1"/>
  <c r="AS36" i="3"/>
  <c r="AT36" i="3" s="1"/>
  <c r="AA37" i="3"/>
  <c r="U38" i="3" s="1"/>
  <c r="Y37" i="3"/>
  <c r="Z37" i="3" s="1"/>
  <c r="Q36" i="3"/>
  <c r="O36" i="3"/>
  <c r="AG33" i="4"/>
  <c r="W45" i="4"/>
  <c r="AA45" i="4" s="1"/>
  <c r="Y45" i="4" s="1"/>
  <c r="AC45" i="4" s="1"/>
  <c r="W46" i="4" s="1"/>
  <c r="AA46" i="4" s="1"/>
  <c r="Y46" i="4" s="1"/>
  <c r="AC46" i="4" s="1"/>
  <c r="W47" i="4" s="1"/>
  <c r="AA47" i="4" s="1"/>
  <c r="Y47" i="4" s="1"/>
  <c r="AC47" i="4" s="1"/>
  <c r="W48" i="4" s="1"/>
  <c r="M28" i="4"/>
  <c r="AU53" i="4"/>
  <c r="AS53" i="4" s="1"/>
  <c r="AW53" i="4" s="1"/>
  <c r="AQ54" i="4" s="1"/>
  <c r="AK43" i="5"/>
  <c r="AI43" i="5" s="1"/>
  <c r="AM43" i="5" s="1"/>
  <c r="AG44" i="5" s="1"/>
  <c r="AA43" i="5"/>
  <c r="Y43" i="5" s="1"/>
  <c r="AC43" i="5" s="1"/>
  <c r="W44" i="5" s="1"/>
  <c r="AU36" i="5" l="1"/>
  <c r="AS36" i="5" s="1"/>
  <c r="AW36" i="5" s="1"/>
  <c r="AQ37" i="5" s="1"/>
  <c r="P36" i="3"/>
  <c r="O38" i="3"/>
  <c r="AK37" i="3"/>
  <c r="AE38" i="3" s="1"/>
  <c r="AI37" i="3"/>
  <c r="AJ37" i="3" s="1"/>
  <c r="AA38" i="3"/>
  <c r="U39" i="3" s="1"/>
  <c r="Y38" i="3"/>
  <c r="Z38" i="3" s="1"/>
  <c r="AS37" i="3"/>
  <c r="AT37" i="3" s="1"/>
  <c r="AU37" i="3"/>
  <c r="AO38" i="3" s="1"/>
  <c r="AK33" i="4"/>
  <c r="AI33" i="4" s="1"/>
  <c r="AM33" i="4" s="1"/>
  <c r="AA48" i="4"/>
  <c r="Q28" i="4"/>
  <c r="O28" i="4" s="1"/>
  <c r="S28" i="4" s="1"/>
  <c r="AU54" i="4"/>
  <c r="AS54" i="4" s="1"/>
  <c r="AW54" i="4" s="1"/>
  <c r="AQ55" i="4" s="1"/>
  <c r="AK44" i="5"/>
  <c r="AI44" i="5" s="1"/>
  <c r="AM44" i="5" s="1"/>
  <c r="AG45" i="5" s="1"/>
  <c r="AA44" i="5"/>
  <c r="Y44" i="5" s="1"/>
  <c r="AC44" i="5" s="1"/>
  <c r="W45" i="5" s="1"/>
  <c r="H22" i="11" l="1"/>
  <c r="H21" i="11"/>
  <c r="AU37" i="5"/>
  <c r="AS37" i="5" s="1"/>
  <c r="AW37" i="5" s="1"/>
  <c r="AQ38" i="5" s="1"/>
  <c r="Y48" i="4"/>
  <c r="AC48" i="4" s="1"/>
  <c r="AA50" i="4"/>
  <c r="AI38" i="3"/>
  <c r="AJ38" i="3" s="1"/>
  <c r="AK38" i="3"/>
  <c r="AE39" i="3" s="1"/>
  <c r="AS38" i="3"/>
  <c r="AT38" i="3" s="1"/>
  <c r="AU38" i="3"/>
  <c r="AO39" i="3" s="1"/>
  <c r="AA39" i="3"/>
  <c r="U40" i="3" s="1"/>
  <c r="Y39" i="3"/>
  <c r="Z39" i="3" s="1"/>
  <c r="AG34" i="4"/>
  <c r="M29" i="4"/>
  <c r="AU55" i="4"/>
  <c r="AS55" i="4" s="1"/>
  <c r="AW55" i="4" s="1"/>
  <c r="AQ56" i="4" s="1"/>
  <c r="AK45" i="5"/>
  <c r="AI45" i="5" s="1"/>
  <c r="AM45" i="5" s="1"/>
  <c r="AG46" i="5" s="1"/>
  <c r="AA45" i="5"/>
  <c r="Y45" i="5" s="1"/>
  <c r="AC45" i="5" s="1"/>
  <c r="W46" i="5" s="1"/>
  <c r="I30" i="11" l="1"/>
  <c r="AU38" i="5"/>
  <c r="AS38" i="5" s="1"/>
  <c r="AW38" i="5" s="1"/>
  <c r="AQ39" i="5" s="1"/>
  <c r="AI39" i="3"/>
  <c r="AJ39" i="3" s="1"/>
  <c r="AK39" i="3"/>
  <c r="AE40" i="3" s="1"/>
  <c r="Y40" i="3"/>
  <c r="Z40" i="3" s="1"/>
  <c r="AA40" i="3"/>
  <c r="U41" i="3" s="1"/>
  <c r="AU39" i="3"/>
  <c r="AO40" i="3" s="1"/>
  <c r="AS39" i="3"/>
  <c r="AT39" i="3" s="1"/>
  <c r="AK34" i="4"/>
  <c r="AI34" i="4" s="1"/>
  <c r="AM34" i="4" s="1"/>
  <c r="Q29" i="4"/>
  <c r="O29" i="4" s="1"/>
  <c r="S29" i="4" s="1"/>
  <c r="AU56" i="4"/>
  <c r="AS56" i="4" s="1"/>
  <c r="AW56" i="4" s="1"/>
  <c r="AQ57" i="4" s="1"/>
  <c r="AK46" i="5"/>
  <c r="AI46" i="5" s="1"/>
  <c r="AM46" i="5" s="1"/>
  <c r="AG47" i="5" s="1"/>
  <c r="AA46" i="5"/>
  <c r="Y46" i="5" s="1"/>
  <c r="AC46" i="5" s="1"/>
  <c r="W47" i="5" s="1"/>
  <c r="AU39" i="5" l="1"/>
  <c r="AS39" i="5" s="1"/>
  <c r="AW39" i="5" s="1"/>
  <c r="AQ40" i="5" s="1"/>
  <c r="AI40" i="3"/>
  <c r="AJ40" i="3" s="1"/>
  <c r="AK40" i="3"/>
  <c r="AE41" i="3" s="1"/>
  <c r="AS40" i="3"/>
  <c r="AT40" i="3" s="1"/>
  <c r="AU40" i="3"/>
  <c r="AO41" i="3" s="1"/>
  <c r="Y41" i="3"/>
  <c r="Z41" i="3" s="1"/>
  <c r="AA41" i="3"/>
  <c r="U42" i="3" s="1"/>
  <c r="AG35" i="4"/>
  <c r="M30" i="4"/>
  <c r="AU57" i="4"/>
  <c r="AS57" i="4" s="1"/>
  <c r="AW57" i="4" s="1"/>
  <c r="AQ58" i="4" s="1"/>
  <c r="AK47" i="5"/>
  <c r="AI47" i="5" s="1"/>
  <c r="AM47" i="5" s="1"/>
  <c r="AG48" i="5" s="1"/>
  <c r="AA47" i="5"/>
  <c r="Y47" i="5" s="1"/>
  <c r="AC47" i="5" s="1"/>
  <c r="W48" i="5" s="1"/>
  <c r="AU40" i="5" l="1"/>
  <c r="AS40" i="5" s="1"/>
  <c r="AW40" i="5" s="1"/>
  <c r="AQ41" i="5" s="1"/>
  <c r="AI41" i="3"/>
  <c r="AJ41" i="3" s="1"/>
  <c r="AK41" i="3"/>
  <c r="AE42" i="3" s="1"/>
  <c r="AA42" i="3"/>
  <c r="U43" i="3" s="1"/>
  <c r="Y42" i="3"/>
  <c r="Z42" i="3" s="1"/>
  <c r="AS41" i="3"/>
  <c r="AT41" i="3" s="1"/>
  <c r="AU41" i="3"/>
  <c r="AO42" i="3" s="1"/>
  <c r="AK35" i="4"/>
  <c r="AI35" i="4" s="1"/>
  <c r="AM35" i="4" s="1"/>
  <c r="Q30" i="4"/>
  <c r="O30" i="4" s="1"/>
  <c r="S30" i="4" s="1"/>
  <c r="AU58" i="4"/>
  <c r="AS58" i="4" s="1"/>
  <c r="AW58" i="4" s="1"/>
  <c r="AQ59" i="4" s="1"/>
  <c r="AK48" i="5"/>
  <c r="AI48" i="5" s="1"/>
  <c r="AM48" i="5" s="1"/>
  <c r="AG49" i="5" s="1"/>
  <c r="AA48" i="5"/>
  <c r="AU41" i="5" l="1"/>
  <c r="AS41" i="5" s="1"/>
  <c r="AW41" i="5" s="1"/>
  <c r="AQ42" i="5" s="1"/>
  <c r="Y48" i="5"/>
  <c r="AC48" i="5" s="1"/>
  <c r="AA50" i="5"/>
  <c r="AI42" i="3"/>
  <c r="AJ42" i="3" s="1"/>
  <c r="AK42" i="3"/>
  <c r="AE43" i="3" s="1"/>
  <c r="AS42" i="3"/>
  <c r="AT42" i="3" s="1"/>
  <c r="AU42" i="3"/>
  <c r="AO43" i="3" s="1"/>
  <c r="Y43" i="3"/>
  <c r="Z43" i="3" s="1"/>
  <c r="AA43" i="3"/>
  <c r="U44" i="3" s="1"/>
  <c r="AG36" i="4"/>
  <c r="M31" i="4"/>
  <c r="AU59" i="4"/>
  <c r="AS59" i="4" s="1"/>
  <c r="AW59" i="4" s="1"/>
  <c r="AQ60" i="4" s="1"/>
  <c r="AK49" i="5"/>
  <c r="AI49" i="5" s="1"/>
  <c r="AM49" i="5" s="1"/>
  <c r="AG50" i="5" s="1"/>
  <c r="I37" i="11" l="1"/>
  <c r="I38" i="11"/>
  <c r="AU42" i="5"/>
  <c r="AS42" i="5" s="1"/>
  <c r="AW42" i="5" s="1"/>
  <c r="AQ43" i="5" s="1"/>
  <c r="AI43" i="3"/>
  <c r="AJ43" i="3" s="1"/>
  <c r="AK43" i="3"/>
  <c r="AE44" i="3" s="1"/>
  <c r="Y44" i="3"/>
  <c r="Z44" i="3" s="1"/>
  <c r="AA44" i="3"/>
  <c r="U45" i="3" s="1"/>
  <c r="AS43" i="3"/>
  <c r="AT43" i="3" s="1"/>
  <c r="AU43" i="3"/>
  <c r="AO44" i="3" s="1"/>
  <c r="AK36" i="4"/>
  <c r="AI36" i="4" s="1"/>
  <c r="Q31" i="4"/>
  <c r="O31" i="4" s="1"/>
  <c r="S31" i="4" s="1"/>
  <c r="AU60" i="4"/>
  <c r="AS60" i="4" s="1"/>
  <c r="AW60" i="4" s="1"/>
  <c r="AQ61" i="4" s="1"/>
  <c r="AK50" i="5"/>
  <c r="AI50" i="5" s="1"/>
  <c r="AM50" i="5" s="1"/>
  <c r="AG51" i="5" s="1"/>
  <c r="AU43" i="5" l="1"/>
  <c r="AS43" i="5" s="1"/>
  <c r="AW43" i="5" s="1"/>
  <c r="AQ44" i="5" s="1"/>
  <c r="AI44" i="3"/>
  <c r="AJ44" i="3" s="1"/>
  <c r="AK44" i="3"/>
  <c r="AE45" i="3" s="1"/>
  <c r="AU44" i="3"/>
  <c r="AO45" i="3" s="1"/>
  <c r="AS44" i="3"/>
  <c r="AT44" i="3" s="1"/>
  <c r="AA45" i="3"/>
  <c r="U46" i="3" s="1"/>
  <c r="Y45" i="3"/>
  <c r="Z45" i="3" s="1"/>
  <c r="AM36" i="4"/>
  <c r="AG37" i="4" s="1"/>
  <c r="M32" i="4"/>
  <c r="AU61" i="4"/>
  <c r="AS61" i="4" s="1"/>
  <c r="AW61" i="4" s="1"/>
  <c r="AQ62" i="4" s="1"/>
  <c r="AK51" i="5"/>
  <c r="AI51" i="5" s="1"/>
  <c r="AM51" i="5" s="1"/>
  <c r="AG52" i="5" s="1"/>
  <c r="AU44" i="5" l="1"/>
  <c r="AS44" i="5" s="1"/>
  <c r="AW44" i="5" s="1"/>
  <c r="AQ45" i="5" s="1"/>
  <c r="AK45" i="3"/>
  <c r="AE46" i="3" s="1"/>
  <c r="AI45" i="3"/>
  <c r="AJ45" i="3" s="1"/>
  <c r="Y46" i="3"/>
  <c r="Z46" i="3" s="1"/>
  <c r="AA46" i="3"/>
  <c r="U47" i="3" s="1"/>
  <c r="AS45" i="3"/>
  <c r="AT45" i="3" s="1"/>
  <c r="AU45" i="3"/>
  <c r="AO46" i="3" s="1"/>
  <c r="AK37" i="4"/>
  <c r="AI37" i="4" s="1"/>
  <c r="AM37" i="4" s="1"/>
  <c r="Q32" i="4"/>
  <c r="O32" i="4" s="1"/>
  <c r="S32" i="4" s="1"/>
  <c r="AU62" i="4"/>
  <c r="AS62" i="4" s="1"/>
  <c r="AW62" i="4" s="1"/>
  <c r="AQ63" i="4" s="1"/>
  <c r="AK52" i="5"/>
  <c r="AI52" i="5" s="1"/>
  <c r="AM52" i="5" s="1"/>
  <c r="AG53" i="5" s="1"/>
  <c r="AU45" i="5" l="1"/>
  <c r="AS45" i="5" s="1"/>
  <c r="AW45" i="5" s="1"/>
  <c r="AQ46" i="5" s="1"/>
  <c r="AK46" i="3"/>
  <c r="AE47" i="3" s="1"/>
  <c r="AI46" i="3"/>
  <c r="AJ46" i="3" s="1"/>
  <c r="AU46" i="3"/>
  <c r="AO47" i="3" s="1"/>
  <c r="AS46" i="3"/>
  <c r="AT46" i="3" s="1"/>
  <c r="AA47" i="3"/>
  <c r="U48" i="3" s="1"/>
  <c r="Y47" i="3"/>
  <c r="Z47" i="3" s="1"/>
  <c r="AG38" i="4"/>
  <c r="M33" i="4"/>
  <c r="AU63" i="4"/>
  <c r="AS63" i="4" s="1"/>
  <c r="AW63" i="4" s="1"/>
  <c r="AQ64" i="4" s="1"/>
  <c r="AK53" i="5"/>
  <c r="AI53" i="5" s="1"/>
  <c r="AM53" i="5" s="1"/>
  <c r="AG54" i="5" s="1"/>
  <c r="AU46" i="5" l="1"/>
  <c r="AS46" i="5" s="1"/>
  <c r="AW46" i="5" s="1"/>
  <c r="AQ47" i="5" s="1"/>
  <c r="AK47" i="3"/>
  <c r="AE48" i="3" s="1"/>
  <c r="AI47" i="3"/>
  <c r="AJ47" i="3" s="1"/>
  <c r="Y48" i="3"/>
  <c r="AA48" i="3"/>
  <c r="AU47" i="3"/>
  <c r="AO48" i="3" s="1"/>
  <c r="AS47" i="3"/>
  <c r="AT47" i="3" s="1"/>
  <c r="AK38" i="4"/>
  <c r="AI38" i="4" s="1"/>
  <c r="AM38" i="4" s="1"/>
  <c r="Q33" i="4"/>
  <c r="O33" i="4" s="1"/>
  <c r="AU64" i="4"/>
  <c r="AS64" i="4" s="1"/>
  <c r="AW64" i="4" s="1"/>
  <c r="AQ65" i="4" s="1"/>
  <c r="AK54" i="5"/>
  <c r="AI54" i="5" s="1"/>
  <c r="AM54" i="5" s="1"/>
  <c r="AG55" i="5" s="1"/>
  <c r="AU47" i="5" l="1"/>
  <c r="AS47" i="5" s="1"/>
  <c r="AW47" i="5" s="1"/>
  <c r="AQ48" i="5" s="1"/>
  <c r="Z48" i="3"/>
  <c r="Y50" i="3"/>
  <c r="AK48" i="3"/>
  <c r="AE49" i="3" s="1"/>
  <c r="AI48" i="3"/>
  <c r="AJ48" i="3" s="1"/>
  <c r="AS48" i="3"/>
  <c r="AT48" i="3" s="1"/>
  <c r="AU48" i="3"/>
  <c r="AO49" i="3" s="1"/>
  <c r="AG39" i="4"/>
  <c r="S33" i="4"/>
  <c r="M34" i="4" s="1"/>
  <c r="AU65" i="4"/>
  <c r="AS65" i="4" s="1"/>
  <c r="AW65" i="4" s="1"/>
  <c r="AQ66" i="4" s="1"/>
  <c r="AK55" i="5"/>
  <c r="AI55" i="5" s="1"/>
  <c r="AM55" i="5" s="1"/>
  <c r="AG56" i="5" s="1"/>
  <c r="I22" i="11" l="1"/>
  <c r="I21" i="11"/>
  <c r="AU48" i="5"/>
  <c r="AS48" i="5" s="1"/>
  <c r="AW48" i="5" s="1"/>
  <c r="AQ49" i="5" s="1"/>
  <c r="AK49" i="3"/>
  <c r="AE50" i="3" s="1"/>
  <c r="AI49" i="3"/>
  <c r="AJ49" i="3" s="1"/>
  <c r="AS49" i="3"/>
  <c r="AT49" i="3" s="1"/>
  <c r="AU49" i="3"/>
  <c r="AO50" i="3" s="1"/>
  <c r="AK39" i="4"/>
  <c r="AI39" i="4" s="1"/>
  <c r="AM39" i="4" s="1"/>
  <c r="Q34" i="4"/>
  <c r="O34" i="4" s="1"/>
  <c r="S34" i="4" s="1"/>
  <c r="AU66" i="4"/>
  <c r="AS66" i="4" s="1"/>
  <c r="AW66" i="4" s="1"/>
  <c r="AQ67" i="4" s="1"/>
  <c r="AK56" i="5"/>
  <c r="AI56" i="5" s="1"/>
  <c r="AM56" i="5" s="1"/>
  <c r="AG57" i="5" s="1"/>
  <c r="AU49" i="5" l="1"/>
  <c r="AS49" i="5" s="1"/>
  <c r="AW49" i="5" s="1"/>
  <c r="AQ50" i="5" s="1"/>
  <c r="AK50" i="3"/>
  <c r="AE51" i="3" s="1"/>
  <c r="AI50" i="3"/>
  <c r="AJ50" i="3" s="1"/>
  <c r="AS50" i="3"/>
  <c r="AT50" i="3" s="1"/>
  <c r="AU50" i="3"/>
  <c r="AO51" i="3" s="1"/>
  <c r="AG40" i="4"/>
  <c r="M35" i="4"/>
  <c r="AU67" i="4"/>
  <c r="AS67" i="4" s="1"/>
  <c r="AW67" i="4" s="1"/>
  <c r="AQ68" i="4" s="1"/>
  <c r="AK57" i="5"/>
  <c r="AI57" i="5" s="1"/>
  <c r="AM57" i="5" s="1"/>
  <c r="AG58" i="5" s="1"/>
  <c r="AU50" i="5" l="1"/>
  <c r="AS50" i="5" s="1"/>
  <c r="AW50" i="5" s="1"/>
  <c r="AQ51" i="5" s="1"/>
  <c r="AK51" i="3"/>
  <c r="AE52" i="3" s="1"/>
  <c r="AI51" i="3"/>
  <c r="AJ51" i="3" s="1"/>
  <c r="AU51" i="3"/>
  <c r="AO52" i="3" s="1"/>
  <c r="AS51" i="3"/>
  <c r="AT51" i="3" s="1"/>
  <c r="AK40" i="4"/>
  <c r="AI40" i="4" s="1"/>
  <c r="AM40" i="4" s="1"/>
  <c r="Q35" i="4"/>
  <c r="O35" i="4" s="1"/>
  <c r="S35" i="4" s="1"/>
  <c r="AU68" i="4"/>
  <c r="AS68" i="4" s="1"/>
  <c r="AW68" i="4" s="1"/>
  <c r="AQ69" i="4" s="1"/>
  <c r="AK58" i="5"/>
  <c r="AI58" i="5" s="1"/>
  <c r="AM58" i="5" s="1"/>
  <c r="AG59" i="5" s="1"/>
  <c r="AU51" i="5" l="1"/>
  <c r="AS51" i="5" s="1"/>
  <c r="AW51" i="5" s="1"/>
  <c r="AQ52" i="5" s="1"/>
  <c r="AI52" i="3"/>
  <c r="AJ52" i="3" s="1"/>
  <c r="AK52" i="3"/>
  <c r="AE53" i="3" s="1"/>
  <c r="AS52" i="3"/>
  <c r="AT52" i="3" s="1"/>
  <c r="AU52" i="3"/>
  <c r="AO53" i="3" s="1"/>
  <c r="AG41" i="4"/>
  <c r="M36" i="4"/>
  <c r="AU69" i="4"/>
  <c r="AS69" i="4" s="1"/>
  <c r="AW69" i="4" s="1"/>
  <c r="AQ70" i="4" s="1"/>
  <c r="AK59" i="5"/>
  <c r="AI59" i="5" s="1"/>
  <c r="AM59" i="5" s="1"/>
  <c r="AG60" i="5" s="1"/>
  <c r="AU52" i="5" l="1"/>
  <c r="AS52" i="5" s="1"/>
  <c r="AW52" i="5" s="1"/>
  <c r="AQ53" i="5" s="1"/>
  <c r="AK53" i="3"/>
  <c r="AE54" i="3" s="1"/>
  <c r="AI53" i="3"/>
  <c r="AJ53" i="3" s="1"/>
  <c r="AU53" i="3"/>
  <c r="AO54" i="3" s="1"/>
  <c r="AS53" i="3"/>
  <c r="AT53" i="3" s="1"/>
  <c r="AK41" i="4"/>
  <c r="AI41" i="4" s="1"/>
  <c r="AM41" i="4" s="1"/>
  <c r="Q36" i="4"/>
  <c r="AU70" i="4"/>
  <c r="AS70" i="4" s="1"/>
  <c r="AW70" i="4" s="1"/>
  <c r="AQ71" i="4" s="1"/>
  <c r="AK60" i="5"/>
  <c r="AU53" i="5" l="1"/>
  <c r="AS53" i="5" s="1"/>
  <c r="AW53" i="5" s="1"/>
  <c r="AQ54" i="5" s="1"/>
  <c r="O36" i="4"/>
  <c r="S36" i="4" s="1"/>
  <c r="Q38" i="4"/>
  <c r="AI60" i="5"/>
  <c r="AM60" i="5" s="1"/>
  <c r="AK62" i="5"/>
  <c r="AK54" i="3"/>
  <c r="AE55" i="3" s="1"/>
  <c r="AI54" i="3"/>
  <c r="AJ54" i="3" s="1"/>
  <c r="AU54" i="3"/>
  <c r="AO55" i="3" s="1"/>
  <c r="AS54" i="3"/>
  <c r="AT54" i="3" s="1"/>
  <c r="AG42" i="4"/>
  <c r="AU71" i="4"/>
  <c r="AS71" i="4" s="1"/>
  <c r="AW71" i="4" s="1"/>
  <c r="AQ72" i="4" s="1"/>
  <c r="J37" i="11" l="1"/>
  <c r="J38" i="11"/>
  <c r="H30" i="11"/>
  <c r="AU54" i="5"/>
  <c r="AS54" i="5" s="1"/>
  <c r="AW54" i="5" s="1"/>
  <c r="AQ55" i="5" s="1"/>
  <c r="AI55" i="3"/>
  <c r="AJ55" i="3" s="1"/>
  <c r="AK55" i="3"/>
  <c r="AE56" i="3" s="1"/>
  <c r="AS55" i="3"/>
  <c r="AT55" i="3" s="1"/>
  <c r="AU55" i="3"/>
  <c r="AO56" i="3" s="1"/>
  <c r="AK42" i="4"/>
  <c r="AI42" i="4" s="1"/>
  <c r="AM42" i="4" s="1"/>
  <c r="AU72" i="4"/>
  <c r="AU55" i="5" l="1"/>
  <c r="AS55" i="5" s="1"/>
  <c r="AW55" i="5" s="1"/>
  <c r="AQ56" i="5" s="1"/>
  <c r="AS72" i="4"/>
  <c r="AW72" i="4" s="1"/>
  <c r="AU74" i="4"/>
  <c r="AK56" i="3"/>
  <c r="AE57" i="3" s="1"/>
  <c r="AI56" i="3"/>
  <c r="AJ56" i="3" s="1"/>
  <c r="AS56" i="3"/>
  <c r="AT56" i="3" s="1"/>
  <c r="AU56" i="3"/>
  <c r="AO57" i="3" s="1"/>
  <c r="AG43" i="4"/>
  <c r="K30" i="11" l="1"/>
  <c r="AU56" i="5"/>
  <c r="AS56" i="5" s="1"/>
  <c r="AW56" i="5" s="1"/>
  <c r="AQ57" i="5" s="1"/>
  <c r="AK57" i="3"/>
  <c r="AE58" i="3" s="1"/>
  <c r="AI57" i="3"/>
  <c r="AJ57" i="3" s="1"/>
  <c r="AS57" i="3"/>
  <c r="AT57" i="3" s="1"/>
  <c r="AU57" i="3"/>
  <c r="AO58" i="3" s="1"/>
  <c r="AK43" i="4"/>
  <c r="AI43" i="4" s="1"/>
  <c r="AU57" i="5" l="1"/>
  <c r="AS57" i="5" s="1"/>
  <c r="AW57" i="5" s="1"/>
  <c r="AQ58" i="5" s="1"/>
  <c r="AI58" i="3"/>
  <c r="AJ58" i="3" s="1"/>
  <c r="AK58" i="3"/>
  <c r="AE59" i="3" s="1"/>
  <c r="AU58" i="3"/>
  <c r="AO59" i="3" s="1"/>
  <c r="AS58" i="3"/>
  <c r="AT58" i="3" s="1"/>
  <c r="AM43" i="4"/>
  <c r="AG44" i="4" s="1"/>
  <c r="AU58" i="5" l="1"/>
  <c r="AS58" i="5" s="1"/>
  <c r="AW58" i="5" s="1"/>
  <c r="AQ59" i="5" s="1"/>
  <c r="AI59" i="3"/>
  <c r="AJ59" i="3" s="1"/>
  <c r="AK59" i="3"/>
  <c r="AE60" i="3" s="1"/>
  <c r="AU59" i="3"/>
  <c r="AO60" i="3" s="1"/>
  <c r="AS59" i="3"/>
  <c r="AT59" i="3" s="1"/>
  <c r="AK44" i="4"/>
  <c r="AI44" i="4" s="1"/>
  <c r="AM44" i="4" s="1"/>
  <c r="AU59" i="5" l="1"/>
  <c r="AS59" i="5" s="1"/>
  <c r="AW59" i="5" s="1"/>
  <c r="AQ60" i="5" s="1"/>
  <c r="AI60" i="3"/>
  <c r="AK60" i="3"/>
  <c r="AS60" i="3"/>
  <c r="AT60" i="3" s="1"/>
  <c r="AU60" i="3"/>
  <c r="AO61" i="3" s="1"/>
  <c r="AG45" i="4"/>
  <c r="AU60" i="5" l="1"/>
  <c r="AS60" i="5" s="1"/>
  <c r="AW60" i="5" s="1"/>
  <c r="AQ61" i="5" s="1"/>
  <c r="AJ60" i="3"/>
  <c r="AI62" i="3"/>
  <c r="AU61" i="3"/>
  <c r="AO62" i="3" s="1"/>
  <c r="AS61" i="3"/>
  <c r="AT61" i="3" s="1"/>
  <c r="AK45" i="4"/>
  <c r="AI45" i="4" s="1"/>
  <c r="AM45" i="4" s="1"/>
  <c r="J22" i="11" l="1"/>
  <c r="J21" i="11"/>
  <c r="AU61" i="5"/>
  <c r="AS61" i="5" s="1"/>
  <c r="AW61" i="5" s="1"/>
  <c r="AQ62" i="5" s="1"/>
  <c r="AS62" i="3"/>
  <c r="AT62" i="3" s="1"/>
  <c r="AU62" i="3"/>
  <c r="AO63" i="3" s="1"/>
  <c r="AG46" i="4"/>
  <c r="AU62" i="5" l="1"/>
  <c r="AS62" i="5" s="1"/>
  <c r="AW62" i="5" s="1"/>
  <c r="AQ63" i="5" s="1"/>
  <c r="AS63" i="3"/>
  <c r="AT63" i="3" s="1"/>
  <c r="AU63" i="3"/>
  <c r="AO64" i="3" s="1"/>
  <c r="AK46" i="4"/>
  <c r="AI46" i="4" s="1"/>
  <c r="AM46" i="4" s="1"/>
  <c r="AU63" i="5" l="1"/>
  <c r="AS63" i="5" s="1"/>
  <c r="AW63" i="5" s="1"/>
  <c r="AQ64" i="5" s="1"/>
  <c r="AU64" i="3"/>
  <c r="AO65" i="3" s="1"/>
  <c r="AS64" i="3"/>
  <c r="AT64" i="3" s="1"/>
  <c r="AG47" i="4"/>
  <c r="AU64" i="5" l="1"/>
  <c r="AS64" i="5" s="1"/>
  <c r="AW64" i="5" s="1"/>
  <c r="AQ65" i="5" s="1"/>
  <c r="AS65" i="3"/>
  <c r="AT65" i="3" s="1"/>
  <c r="AU65" i="3"/>
  <c r="AO66" i="3" s="1"/>
  <c r="AK47" i="4"/>
  <c r="AI47" i="4" s="1"/>
  <c r="AM47" i="4" s="1"/>
  <c r="AU65" i="5" l="1"/>
  <c r="AS65" i="5" s="1"/>
  <c r="AW65" i="5" s="1"/>
  <c r="AQ66" i="5" s="1"/>
  <c r="AU66" i="3"/>
  <c r="AO67" i="3" s="1"/>
  <c r="AS66" i="3"/>
  <c r="AT66" i="3" s="1"/>
  <c r="AG48" i="4"/>
  <c r="AU66" i="5" l="1"/>
  <c r="AS67" i="3"/>
  <c r="AT67" i="3" s="1"/>
  <c r="AU67" i="3"/>
  <c r="AO68" i="3" s="1"/>
  <c r="AK48" i="4"/>
  <c r="AI48" i="4" s="1"/>
  <c r="AM48" i="4" s="1"/>
  <c r="AS66" i="5" l="1"/>
  <c r="AW66" i="5" s="1"/>
  <c r="AQ67" i="5" s="1"/>
  <c r="AS68" i="3"/>
  <c r="AT68" i="3" s="1"/>
  <c r="AU68" i="3"/>
  <c r="AO69" i="3" s="1"/>
  <c r="AG49" i="4"/>
  <c r="AU67" i="5" l="1"/>
  <c r="AU69" i="3"/>
  <c r="AO70" i="3" s="1"/>
  <c r="AS69" i="3"/>
  <c r="AT69" i="3" s="1"/>
  <c r="AK49" i="4"/>
  <c r="AI49" i="4" s="1"/>
  <c r="AM49" i="4" s="1"/>
  <c r="AS67" i="5" l="1"/>
  <c r="AW67" i="5" s="1"/>
  <c r="AQ68" i="5" s="1"/>
  <c r="AU70" i="3"/>
  <c r="AO71" i="3" s="1"/>
  <c r="AS70" i="3"/>
  <c r="AT70" i="3" s="1"/>
  <c r="AG50" i="4"/>
  <c r="AU68" i="5" l="1"/>
  <c r="AU71" i="3"/>
  <c r="AO72" i="3" s="1"/>
  <c r="AS71" i="3"/>
  <c r="AT71" i="3" s="1"/>
  <c r="AK50" i="4"/>
  <c r="AI50" i="4" s="1"/>
  <c r="AM50" i="4" s="1"/>
  <c r="AS68" i="5" l="1"/>
  <c r="AW68" i="5" s="1"/>
  <c r="AQ69" i="5" s="1"/>
  <c r="AS72" i="3"/>
  <c r="AU72" i="3"/>
  <c r="AG51" i="4"/>
  <c r="AU69" i="5" l="1"/>
  <c r="AT72" i="3"/>
  <c r="AS74" i="3"/>
  <c r="AK51" i="4"/>
  <c r="AI51" i="4" s="1"/>
  <c r="AM51" i="4" s="1"/>
  <c r="K22" i="11" l="1"/>
  <c r="K21" i="11"/>
  <c r="AS69" i="5"/>
  <c r="AW69" i="5" s="1"/>
  <c r="AQ70" i="5" s="1"/>
  <c r="AG52" i="4"/>
  <c r="AU70" i="5" l="1"/>
  <c r="AK52" i="4"/>
  <c r="AI52" i="4" s="1"/>
  <c r="AM52" i="4" s="1"/>
  <c r="AS70" i="5" l="1"/>
  <c r="AW70" i="5" s="1"/>
  <c r="AQ71" i="5" s="1"/>
  <c r="AG53" i="4"/>
  <c r="AU71" i="5" l="1"/>
  <c r="AS71" i="5" s="1"/>
  <c r="AW71" i="5" s="1"/>
  <c r="AQ72" i="5" s="1"/>
  <c r="AK53" i="4"/>
  <c r="AI53" i="4" s="1"/>
  <c r="AM53" i="4" s="1"/>
  <c r="AU72" i="5" l="1"/>
  <c r="AU74" i="5" s="1"/>
  <c r="AG54" i="4"/>
  <c r="K37" i="11" l="1"/>
  <c r="K38" i="11"/>
  <c r="AS72" i="5"/>
  <c r="AW72" i="5" s="1"/>
  <c r="AK54" i="4"/>
  <c r="AI54" i="4" s="1"/>
  <c r="AM54" i="4" s="1"/>
  <c r="AG55" i="4" l="1"/>
  <c r="AK55" i="4" l="1"/>
  <c r="AI55" i="4" s="1"/>
  <c r="AM55" i="4" s="1"/>
  <c r="AG56" i="4" l="1"/>
  <c r="AK56" i="4" l="1"/>
  <c r="AI56" i="4" s="1"/>
  <c r="AM56" i="4" s="1"/>
  <c r="AG57" i="4" l="1"/>
  <c r="AK57" i="4" l="1"/>
  <c r="AI57" i="4" s="1"/>
  <c r="AM57" i="4" s="1"/>
  <c r="AG58" i="4" l="1"/>
  <c r="AK58" i="4" l="1"/>
  <c r="AI58" i="4" s="1"/>
  <c r="AM58" i="4" s="1"/>
  <c r="AG59" i="4" l="1"/>
  <c r="AK59" i="4" l="1"/>
  <c r="AI59" i="4" s="1"/>
  <c r="AM59" i="4" s="1"/>
  <c r="AG60" i="4" l="1"/>
  <c r="AK60" i="4" l="1"/>
  <c r="AI60" i="4" l="1"/>
  <c r="AM60" i="4" s="1"/>
  <c r="AK62" i="4"/>
  <c r="J30" i="1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4E7F263-F520-4D2D-9290-671201C6CFC6}" keepAlive="1" name="Consulta - Tabla2" description="Conexión a la consulta 'Tabla2' en el libro." type="5" refreshedVersion="7" background="1" saveData="1">
    <dbPr connection="Provider=Microsoft.Mashup.OleDb.1;Data Source=$Workbook$;Location=Tabla2;Extended Properties=&quot;&quot;" command="SELECT * FROM [Tabla2]"/>
  </connection>
</connections>
</file>

<file path=xl/sharedStrings.xml><?xml version="1.0" encoding="utf-8"?>
<sst xmlns="http://schemas.openxmlformats.org/spreadsheetml/2006/main" count="225" uniqueCount="38">
  <si>
    <t>IMPORTE DEL PRESTAMO</t>
  </si>
  <si>
    <t>TASA DE INTERES ANUAL</t>
  </si>
  <si>
    <t>TASA EFECTIVA</t>
  </si>
  <si>
    <t>PERIODO</t>
  </si>
  <si>
    <t>AMORTIZACION</t>
  </si>
  <si>
    <t>INTERES</t>
  </si>
  <si>
    <t>PAGO</t>
  </si>
  <si>
    <t>CAPITAL FINAL</t>
  </si>
  <si>
    <t>ESQUEMA DE AMORTIZACIONES IGUALES O PAGOS DECRECIENTES</t>
  </si>
  <si>
    <t>CAPITAL 
INICIAL</t>
  </si>
  <si>
    <t>CAPITAL
INICIAL</t>
  </si>
  <si>
    <t>ESQUEMA DE AMORTIZACIONES DE PAGOS CRECIENTES</t>
  </si>
  <si>
    <t>ESQUEMA TIPO BULLET</t>
  </si>
  <si>
    <t>ESQUEMA DE PAGOS IGUALES</t>
  </si>
  <si>
    <t>CAPITAL INICIAL * TASA DE INTERES</t>
  </si>
  <si>
    <t>PAGO-INTERES</t>
  </si>
  <si>
    <t>AMORTIZACION-CAPITAL INICIAL</t>
  </si>
  <si>
    <t>PRESTAMO/NUMERO DE PERIODO</t>
  </si>
  <si>
    <t>AMORTIZACION + INTERES</t>
  </si>
  <si>
    <t>PRESTAMO/NUMERO DE PERIODOS</t>
  </si>
  <si>
    <t>PAGOS DECRECIENTES</t>
  </si>
  <si>
    <t>PAGOS IGUALES</t>
  </si>
  <si>
    <t>PAGOS CRECIENTES</t>
  </si>
  <si>
    <t>TIPO BULLET</t>
  </si>
  <si>
    <t>PAGO MENSUAL</t>
  </si>
  <si>
    <t>IMPORTE DE LOS INTERESES</t>
  </si>
  <si>
    <t>COSTO TOTAL DEL PRESTAMO</t>
  </si>
  <si>
    <t>24 MESES</t>
  </si>
  <si>
    <t>12 MESES</t>
  </si>
  <si>
    <t>48 MESES</t>
  </si>
  <si>
    <t>60 MESES</t>
  </si>
  <si>
    <t>36 MESES</t>
  </si>
  <si>
    <t>CAPITAL INICIAL</t>
  </si>
  <si>
    <t>IVA TOTAL</t>
  </si>
  <si>
    <t>CAPITAL INICIAL-AMORTIZACION</t>
  </si>
  <si>
    <t>i</t>
  </si>
  <si>
    <t xml:space="preserve"> </t>
  </si>
  <si>
    <t xml:space="preserve">Con el motivo de comprender de mejor manera los diferentes tipos de esuqemas de pagos, realiza un modelo financiero en Excel que construya los cuatro esquemas de pagos de una deuda para 12, 24, 48 y 60 meses, partiendo de la cotización del producto de tu agrado. 
Lo único que tenemos que hacer es cargar los datos ​
Monto del préstamo ​
Tasa efectiva ​
Periodos (12, 24, 36, 48, y 60 meses)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</si>
</sst>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80A]#,##0.00"/>
  </numFmts>
  <fonts count="7" x14ac:knownFonts="1">
    <font>
      <sz val="11"/>
      <color theme="1"/>
      <name val="Arial Nova Cond"/>
      <family val="2"/>
      <scheme val="minor"/>
    </font>
    <font>
      <sz val="11"/>
      <color theme="1"/>
      <name val="Arial Nova Cond"/>
      <family val="2"/>
      <scheme val="minor"/>
    </font>
    <font>
      <sz val="11"/>
      <color theme="0"/>
      <name val="Arial Nova Cond"/>
      <family val="2"/>
      <scheme val="minor"/>
    </font>
    <font>
      <b/>
      <sz val="12"/>
      <color theme="1"/>
      <name val="Arial Nova Cond"/>
      <family val="2"/>
      <scheme val="minor"/>
    </font>
    <font>
      <b/>
      <sz val="11"/>
      <color theme="0"/>
      <name val="Arial Nova Cond"/>
      <family val="2"/>
      <scheme val="minor"/>
    </font>
    <font>
      <b/>
      <sz val="11"/>
      <color theme="5" tint="0.79998168889431442"/>
      <name val="Arial Nova Cond"/>
      <family val="2"/>
      <scheme val="minor"/>
    </font>
    <font>
      <sz val="12"/>
      <color theme="1"/>
      <name val="Arial Nova Cond"/>
      <family val="2"/>
      <scheme val="minor"/>
    </font>
  </fonts>
  <fills count="24">
    <fill>
      <patternFill patternType="none"/>
    </fill>
    <fill>
      <patternFill patternType="gray125"/>
    </fill>
    <fill>
      <patternFill patternType="solid">
        <fgColor auto="1"/>
        <bgColor theme="2"/>
      </patternFill>
    </fill>
    <fill>
      <patternFill patternType="solid">
        <fgColor theme="7"/>
        <bgColor theme="2"/>
      </patternFill>
    </fill>
    <fill>
      <patternFill patternType="lightUp">
        <fgColor theme="2"/>
        <bgColor theme="3" tint="0.59996337778862885"/>
      </patternFill>
    </fill>
    <fill>
      <patternFill patternType="lightUp">
        <fgColor theme="2"/>
        <bgColor theme="4" tint="0.79998168889431442"/>
      </patternFill>
    </fill>
    <fill>
      <patternFill patternType="gray0625">
        <fgColor theme="5" tint="0.79998168889431442"/>
        <bgColor theme="4" tint="0.59996337778862885"/>
      </patternFill>
    </fill>
    <fill>
      <patternFill patternType="gray0625">
        <fgColor theme="9"/>
        <bgColor theme="6" tint="0.39991454817346722"/>
      </patternFill>
    </fill>
    <fill>
      <patternFill patternType="solid">
        <fgColor theme="8" tint="-0.24994659260841701"/>
        <bgColor theme="0"/>
      </patternFill>
    </fill>
    <fill>
      <patternFill patternType="solid">
        <fgColor theme="5" tint="-0.24994659260841701"/>
        <bgColor theme="0"/>
      </patternFill>
    </fill>
    <fill>
      <patternFill patternType="lightUp">
        <fgColor theme="2"/>
        <bgColor theme="0"/>
      </patternFill>
    </fill>
    <fill>
      <patternFill patternType="solid">
        <fgColor theme="9" tint="0.39994506668294322"/>
        <bgColor theme="0"/>
      </patternFill>
    </fill>
    <fill>
      <patternFill patternType="solid">
        <fgColor theme="9" tint="-0.24994659260841701"/>
        <bgColor theme="0"/>
      </patternFill>
    </fill>
    <fill>
      <patternFill patternType="solid">
        <fgColor theme="9" tint="-0.499984740745262"/>
        <bgColor theme="0"/>
      </patternFill>
    </fill>
    <fill>
      <patternFill patternType="solid">
        <fgColor theme="7" tint="-0.24994659260841701"/>
        <bgColor theme="0"/>
      </patternFill>
    </fill>
    <fill>
      <patternFill patternType="solid">
        <fgColor theme="0"/>
        <bgColor theme="0"/>
      </patternFill>
    </fill>
    <fill>
      <patternFill patternType="solid">
        <fgColor theme="0"/>
        <bgColor theme="2"/>
      </patternFill>
    </fill>
    <fill>
      <patternFill patternType="solid">
        <fgColor rgb="FFF6B0A8"/>
        <bgColor indexed="64"/>
      </patternFill>
    </fill>
    <fill>
      <patternFill patternType="solid">
        <fgColor theme="0"/>
        <bgColor indexed="64"/>
      </patternFill>
    </fill>
    <fill>
      <patternFill patternType="solid">
        <fgColor rgb="FFFBDCDE"/>
        <bgColor indexed="64"/>
      </patternFill>
    </fill>
    <fill>
      <patternFill patternType="solid">
        <fgColor rgb="FFE1C4C5"/>
        <bgColor indexed="64"/>
      </patternFill>
    </fill>
    <fill>
      <patternFill patternType="solid">
        <fgColor theme="3" tint="0.79998168889431442"/>
        <bgColor indexed="64"/>
      </patternFill>
    </fill>
    <fill>
      <patternFill patternType="solid">
        <fgColor theme="0" tint="-0.14999847407452621"/>
        <bgColor indexed="64"/>
      </patternFill>
    </fill>
    <fill>
      <patternFill patternType="solid">
        <fgColor rgb="FFE1CF99"/>
        <bgColor indexed="64"/>
      </patternFill>
    </fill>
  </fills>
  <borders count="56">
    <border>
      <left/>
      <right/>
      <top/>
      <bottom/>
      <diagonal/>
    </border>
    <border>
      <left style="thick">
        <color theme="3" tint="0.39994506668294322"/>
      </left>
      <right style="thick">
        <color theme="3" tint="0.39994506668294322"/>
      </right>
      <top/>
      <bottom/>
      <diagonal/>
    </border>
    <border>
      <left style="thick">
        <color theme="2" tint="-0.499984740745262"/>
      </left>
      <right style="thick">
        <color theme="2" tint="-0.499984740745262"/>
      </right>
      <top style="thick">
        <color theme="2" tint="-0.499984740745262"/>
      </top>
      <bottom style="thick">
        <color theme="2" tint="-0.499984740745262"/>
      </bottom>
      <diagonal/>
    </border>
    <border>
      <left style="thick">
        <color theme="3" tint="0.39991454817346722"/>
      </left>
      <right style="thick">
        <color theme="3" tint="0.39991454817346722"/>
      </right>
      <top style="thick">
        <color theme="3" tint="0.39991454817346722"/>
      </top>
      <bottom style="thick">
        <color theme="3" tint="0.39991454817346722"/>
      </bottom>
      <diagonal/>
    </border>
    <border>
      <left style="thick">
        <color theme="3" tint="0.39982299264503923"/>
      </left>
      <right style="thick">
        <color theme="3" tint="0.39982299264503923"/>
      </right>
      <top/>
      <bottom style="thick">
        <color theme="3" tint="0.39985351115451523"/>
      </bottom>
      <diagonal/>
    </border>
    <border>
      <left style="thick">
        <color theme="3" tint="0.39985351115451523"/>
      </left>
      <right style="thick">
        <color theme="3" tint="0.39985351115451523"/>
      </right>
      <top style="thick">
        <color theme="3" tint="0.39988402966399123"/>
      </top>
      <bottom/>
      <diagonal/>
    </border>
    <border>
      <left style="thick">
        <color theme="2" tint="-0.499984740745262"/>
      </left>
      <right/>
      <top style="thick">
        <color theme="2" tint="-0.499984740745262"/>
      </top>
      <bottom style="thick">
        <color theme="2" tint="-0.499984740745262"/>
      </bottom>
      <diagonal/>
    </border>
    <border>
      <left/>
      <right/>
      <top style="thick">
        <color theme="2" tint="-0.499984740745262"/>
      </top>
      <bottom style="thick">
        <color theme="2" tint="-0.499984740745262"/>
      </bottom>
      <diagonal/>
    </border>
    <border>
      <left/>
      <right style="thick">
        <color theme="2" tint="-0.499984740745262"/>
      </right>
      <top style="thick">
        <color theme="2" tint="-0.499984740745262"/>
      </top>
      <bottom style="thick">
        <color theme="2" tint="-0.499984740745262"/>
      </bottom>
      <diagonal/>
    </border>
    <border>
      <left style="thick">
        <color theme="2" tint="-0.499984740745262"/>
      </left>
      <right/>
      <top style="thick">
        <color rgb="FFC4536B"/>
      </top>
      <bottom style="thick">
        <color rgb="FFC4536B"/>
      </bottom>
      <diagonal/>
    </border>
    <border>
      <left style="thick">
        <color rgb="FFC4536B"/>
      </left>
      <right style="thick">
        <color rgb="FFC4536B"/>
      </right>
      <top style="thick">
        <color rgb="FFC4536B"/>
      </top>
      <bottom style="thick">
        <color rgb="FFC4536B"/>
      </bottom>
      <diagonal/>
    </border>
    <border>
      <left style="thick">
        <color theme="3" tint="0.39991454817346722"/>
      </left>
      <right style="thick">
        <color theme="3" tint="0.39991454817346722"/>
      </right>
      <top/>
      <bottom/>
      <diagonal/>
    </border>
    <border>
      <left style="thick">
        <color rgb="FFC4536B"/>
      </left>
      <right style="thick">
        <color rgb="FFC4536B"/>
      </right>
      <top style="thick">
        <color rgb="FFC4536B"/>
      </top>
      <bottom/>
      <diagonal/>
    </border>
    <border>
      <left style="thick">
        <color rgb="FFC4536B"/>
      </left>
      <right style="thick">
        <color rgb="FFC4536B"/>
      </right>
      <top/>
      <bottom style="thick">
        <color rgb="FFC4536B"/>
      </bottom>
      <diagonal/>
    </border>
    <border>
      <left/>
      <right/>
      <top style="thick">
        <color theme="2" tint="-0.499984740745262"/>
      </top>
      <bottom/>
      <diagonal/>
    </border>
    <border>
      <left style="thick">
        <color theme="3" tint="0.39991454817346722"/>
      </left>
      <right/>
      <top style="thick">
        <color theme="3" tint="0.39991454817346722"/>
      </top>
      <bottom style="thick">
        <color theme="3" tint="0.39991454817346722"/>
      </bottom>
      <diagonal/>
    </border>
    <border>
      <left/>
      <right style="thick">
        <color theme="3" tint="0.39991454817346722"/>
      </right>
      <top style="thick">
        <color theme="3" tint="0.39991454817346722"/>
      </top>
      <bottom/>
      <diagonal/>
    </border>
    <border>
      <left/>
      <right style="thick">
        <color theme="3" tint="0.39991454817346722"/>
      </right>
      <top/>
      <bottom/>
      <diagonal/>
    </border>
    <border>
      <left style="thick">
        <color theme="3" tint="0.39982299264503923"/>
      </left>
      <right/>
      <top style="thick">
        <color theme="3" tint="0.39985351115451523"/>
      </top>
      <bottom style="thick">
        <color theme="3" tint="0.39985351115451523"/>
      </bottom>
      <diagonal/>
    </border>
    <border>
      <left/>
      <right/>
      <top style="thick">
        <color theme="3" tint="0.39985351115451523"/>
      </top>
      <bottom style="thick">
        <color theme="3" tint="0.39985351115451523"/>
      </bottom>
      <diagonal/>
    </border>
    <border>
      <left/>
      <right style="thick">
        <color theme="3" tint="0.39982299264503923"/>
      </right>
      <top style="thick">
        <color theme="3" tint="0.39985351115451523"/>
      </top>
      <bottom style="thick">
        <color theme="3" tint="0.39985351115451523"/>
      </bottom>
      <diagonal/>
    </border>
    <border>
      <left/>
      <right/>
      <top style="thick">
        <color rgb="FFC4536B"/>
      </top>
      <bottom style="thick">
        <color theme="3" tint="0.39985351115451523"/>
      </bottom>
      <diagonal/>
    </border>
    <border>
      <left/>
      <right style="thick">
        <color theme="3" tint="0.39982299264503923"/>
      </right>
      <top style="thick">
        <color rgb="FFC4536B"/>
      </top>
      <bottom style="thick">
        <color theme="3" tint="0.39985351115451523"/>
      </bottom>
      <diagonal/>
    </border>
    <border>
      <left style="thick">
        <color theme="3" tint="0.39991454817346722"/>
      </left>
      <right style="thick">
        <color theme="3" tint="0.39991454817346722"/>
      </right>
      <top style="thick">
        <color theme="3" tint="0.39991454817346722"/>
      </top>
      <bottom/>
      <diagonal/>
    </border>
    <border>
      <left style="thick">
        <color theme="3" tint="0.39988402966399123"/>
      </left>
      <right style="thick">
        <color theme="3" tint="0.39988402966399123"/>
      </right>
      <top style="thick">
        <color theme="3" tint="0.39988402966399123"/>
      </top>
      <bottom style="thick">
        <color theme="3" tint="0.39988402966399123"/>
      </bottom>
      <diagonal/>
    </border>
    <border>
      <left style="thick">
        <color theme="3" tint="0.39988402966399123"/>
      </left>
      <right style="thick">
        <color theme="3" tint="0.39988402966399123"/>
      </right>
      <top style="thick">
        <color theme="3" tint="0.39988402966399123"/>
      </top>
      <bottom/>
      <diagonal/>
    </border>
    <border>
      <left style="thick">
        <color theme="3" tint="0.39988402966399123"/>
      </left>
      <right style="thick">
        <color theme="3" tint="0.39988402966399123"/>
      </right>
      <top style="thick">
        <color theme="3" tint="0.39988402966399123"/>
      </top>
      <bottom style="thick">
        <color theme="3" tint="0.39991454817346722"/>
      </bottom>
      <diagonal/>
    </border>
    <border>
      <left style="thick">
        <color theme="3" tint="0.39988402966399123"/>
      </left>
      <right style="thick">
        <color theme="3" tint="0.39988402966399123"/>
      </right>
      <top/>
      <bottom style="thick">
        <color theme="3" tint="0.39988402966399123"/>
      </bottom>
      <diagonal/>
    </border>
    <border>
      <left style="thick">
        <color theme="3" tint="0.39988402966399123"/>
      </left>
      <right style="thick">
        <color theme="3" tint="0.39988402966399123"/>
      </right>
      <top style="thick">
        <color theme="3" tint="0.39991454817346722"/>
      </top>
      <bottom style="thick">
        <color theme="3" tint="0.39988402966399123"/>
      </bottom>
      <diagonal/>
    </border>
    <border>
      <left/>
      <right style="thick">
        <color rgb="FFC4536B"/>
      </right>
      <top style="thick">
        <color rgb="FFC4536B"/>
      </top>
      <bottom style="thick">
        <color rgb="FFC4536B"/>
      </bottom>
      <diagonal/>
    </border>
    <border>
      <left style="thick">
        <color rgb="FFC4536B"/>
      </left>
      <right/>
      <top style="thick">
        <color rgb="FFC4536B"/>
      </top>
      <bottom style="thick">
        <color rgb="FFC4536B"/>
      </bottom>
      <diagonal/>
    </border>
    <border>
      <left style="thick">
        <color theme="2" tint="-0.499984740745262"/>
      </left>
      <right/>
      <top style="thick">
        <color theme="2" tint="-0.499984740745262"/>
      </top>
      <bottom/>
      <diagonal/>
    </border>
    <border>
      <left/>
      <right style="thick">
        <color theme="3" tint="0.39982299264503923"/>
      </right>
      <top style="thick">
        <color theme="2" tint="-0.499984740745262"/>
      </top>
      <bottom style="thick">
        <color theme="3" tint="0.39985351115451523"/>
      </bottom>
      <diagonal/>
    </border>
    <border>
      <left/>
      <right/>
      <top style="thick">
        <color theme="2" tint="-0.499984740745262"/>
      </top>
      <bottom style="thick">
        <color theme="3" tint="0.39985351115451523"/>
      </bottom>
      <diagonal/>
    </border>
    <border>
      <left style="thick">
        <color theme="3" tint="0.39982299264503923"/>
      </left>
      <right/>
      <top style="thick">
        <color theme="2" tint="-0.499984740745262"/>
      </top>
      <bottom style="thick">
        <color theme="3" tint="0.39985351115451523"/>
      </bottom>
      <diagonal/>
    </border>
    <border>
      <left style="thick">
        <color theme="3" tint="0.39991454817346722"/>
      </left>
      <right/>
      <top style="thick">
        <color theme="3" tint="0.39991454817346722"/>
      </top>
      <bottom/>
      <diagonal/>
    </border>
    <border>
      <left/>
      <right/>
      <top style="thick">
        <color theme="3" tint="0.39991454817346722"/>
      </top>
      <bottom/>
      <diagonal/>
    </border>
    <border>
      <left style="thick">
        <color theme="3" tint="0.39991454817346722"/>
      </left>
      <right/>
      <top/>
      <bottom/>
      <diagonal/>
    </border>
    <border>
      <left style="thick">
        <color theme="3" tint="0.39991454817346722"/>
      </left>
      <right/>
      <top/>
      <bottom style="thick">
        <color theme="3" tint="0.39991454817346722"/>
      </bottom>
      <diagonal/>
    </border>
    <border>
      <left/>
      <right/>
      <top/>
      <bottom style="thick">
        <color theme="3" tint="0.39991454817346722"/>
      </bottom>
      <diagonal/>
    </border>
    <border>
      <left/>
      <right style="thick">
        <color theme="3" tint="0.39991454817346722"/>
      </right>
      <top/>
      <bottom style="thick">
        <color theme="3" tint="0.39991454817346722"/>
      </bottom>
      <diagonal/>
    </border>
    <border>
      <left style="thick">
        <color theme="3" tint="0.39982299264503923"/>
      </left>
      <right/>
      <top/>
      <bottom style="thick">
        <color theme="3" tint="0.39985351115451523"/>
      </bottom>
      <diagonal/>
    </border>
    <border>
      <left/>
      <right/>
      <top/>
      <bottom style="thick">
        <color theme="3" tint="0.39985351115451523"/>
      </bottom>
      <diagonal/>
    </border>
    <border>
      <left/>
      <right style="thick">
        <color theme="3" tint="0.39982299264503923"/>
      </right>
      <top/>
      <bottom style="thick">
        <color theme="3" tint="0.39985351115451523"/>
      </bottom>
      <diagonal/>
    </border>
    <border>
      <left style="thick">
        <color theme="3" tint="0.39982299264503923"/>
      </left>
      <right/>
      <top style="thick">
        <color rgb="FFC4536B"/>
      </top>
      <bottom style="thick">
        <color theme="3" tint="0.39985351115451523"/>
      </bottom>
      <diagonal/>
    </border>
    <border>
      <left style="thick">
        <color theme="3" tint="0.39982299264503923"/>
      </left>
      <right/>
      <top style="thick">
        <color theme="2" tint="-0.499984740745262"/>
      </top>
      <bottom/>
      <diagonal/>
    </border>
    <border>
      <left/>
      <right style="thick">
        <color theme="3" tint="0.39994506668294322"/>
      </right>
      <top style="thick">
        <color theme="2" tint="-0.499984740745262"/>
      </top>
      <bottom/>
      <diagonal/>
    </border>
    <border>
      <left style="thick">
        <color theme="3" tint="0.39982299264503923"/>
      </left>
      <right/>
      <top style="thick">
        <color theme="2" tint="-0.499984740745262"/>
      </top>
      <bottom style="thick">
        <color rgb="FFC4536B"/>
      </bottom>
      <diagonal/>
    </border>
    <border>
      <left/>
      <right/>
      <top style="thick">
        <color theme="2" tint="-0.499984740745262"/>
      </top>
      <bottom style="thick">
        <color rgb="FFC4536B"/>
      </bottom>
      <diagonal/>
    </border>
    <border>
      <left/>
      <right style="thick">
        <color theme="3" tint="0.39994506668294322"/>
      </right>
      <top style="thick">
        <color theme="2" tint="-0.499984740745262"/>
      </top>
      <bottom style="thick">
        <color rgb="FFC4536B"/>
      </bottom>
      <diagonal/>
    </border>
    <border>
      <left style="thick">
        <color theme="3" tint="0.39991454817346722"/>
      </left>
      <right/>
      <top style="thick">
        <color theme="2" tint="-0.499984740745262"/>
      </top>
      <bottom/>
      <diagonal/>
    </border>
    <border>
      <left/>
      <right style="thick">
        <color theme="3" tint="0.39991454817346722"/>
      </right>
      <top style="thick">
        <color theme="2" tint="-0.499984740745262"/>
      </top>
      <bottom/>
      <diagonal/>
    </border>
    <border>
      <left style="thick">
        <color theme="7" tint="-0.249977111117893"/>
      </left>
      <right style="thick">
        <color theme="7" tint="-0.249977111117893"/>
      </right>
      <top style="thick">
        <color theme="7" tint="-0.249977111117893"/>
      </top>
      <bottom style="thick">
        <color theme="7" tint="-0.249977111117893"/>
      </bottom>
      <diagonal/>
    </border>
    <border>
      <left style="thick">
        <color theme="9" tint="-0.499984740745262"/>
      </left>
      <right style="thick">
        <color theme="9" tint="-0.499984740745262"/>
      </right>
      <top style="thick">
        <color theme="9" tint="-0.499984740745262"/>
      </top>
      <bottom style="thick">
        <color theme="9" tint="-0.499984740745262"/>
      </bottom>
      <diagonal/>
    </border>
    <border>
      <left style="thick">
        <color theme="8"/>
      </left>
      <right style="thick">
        <color theme="8"/>
      </right>
      <top style="thick">
        <color theme="8"/>
      </top>
      <bottom style="thick">
        <color theme="8"/>
      </bottom>
      <diagonal/>
    </border>
    <border>
      <left style="thick">
        <color theme="4" tint="0.39997558519241921"/>
      </left>
      <right style="thick">
        <color theme="4" tint="0.39997558519241921"/>
      </right>
      <top style="thick">
        <color theme="4" tint="0.39997558519241921"/>
      </top>
      <bottom style="thick">
        <color theme="4" tint="0.39997558519241921"/>
      </bottom>
      <diagonal/>
    </border>
  </borders>
  <cellStyleXfs count="17">
    <xf numFmtId="0" fontId="0" fillId="0" borderId="0"/>
    <xf numFmtId="3" fontId="1" fillId="2" borderId="1"/>
    <xf numFmtId="3" fontId="1" fillId="3" borderId="1"/>
    <xf numFmtId="3" fontId="1" fillId="4" borderId="1"/>
    <xf numFmtId="3" fontId="1" fillId="5" borderId="1"/>
    <xf numFmtId="3" fontId="4" fillId="6" borderId="1"/>
    <xf numFmtId="3" fontId="2" fillId="7" borderId="1"/>
    <xf numFmtId="3" fontId="2" fillId="8" borderId="1"/>
    <xf numFmtId="3" fontId="5" fillId="9" borderId="1"/>
    <xf numFmtId="3" fontId="3" fillId="10" borderId="2">
      <alignment horizontal="center" wrapText="1"/>
    </xf>
    <xf numFmtId="3" fontId="1" fillId="11" borderId="1"/>
    <xf numFmtId="3" fontId="2" fillId="12" borderId="1"/>
    <xf numFmtId="3" fontId="2" fillId="13" borderId="1"/>
    <xf numFmtId="3" fontId="2" fillId="14" borderId="1"/>
    <xf numFmtId="3" fontId="6" fillId="15" borderId="3">
      <alignment horizontal="center" wrapText="1"/>
    </xf>
    <xf numFmtId="3" fontId="6" fillId="15" borderId="5">
      <alignment horizontal="center" wrapText="1"/>
    </xf>
    <xf numFmtId="3" fontId="6" fillId="15" borderId="4">
      <alignment horizontal="center" wrapText="1"/>
    </xf>
  </cellStyleXfs>
  <cellXfs count="101">
    <xf numFmtId="0" fontId="0" fillId="0" borderId="0" xfId="0"/>
    <xf numFmtId="164" fontId="0" fillId="0" borderId="0" xfId="0" applyNumberFormat="1" applyFill="1" applyBorder="1" applyAlignment="1">
      <alignment horizontal="center" vertical="center"/>
    </xf>
    <xf numFmtId="0" fontId="0" fillId="0" borderId="0" xfId="0" applyFill="1" applyBorder="1"/>
    <xf numFmtId="3" fontId="0" fillId="16" borderId="11" xfId="1" applyFont="1" applyFill="1" applyBorder="1" applyAlignment="1">
      <alignment horizontal="center" vertical="center"/>
    </xf>
    <xf numFmtId="0" fontId="0" fillId="18" borderId="11" xfId="0" applyFill="1" applyBorder="1" applyAlignment="1">
      <alignment horizontal="center" vertical="center"/>
    </xf>
    <xf numFmtId="0" fontId="0" fillId="0" borderId="0" xfId="0" applyNumberFormat="1" applyFill="1" applyBorder="1" applyAlignment="1">
      <alignment horizontal="center" vertical="center"/>
    </xf>
    <xf numFmtId="0" fontId="0" fillId="19" borderId="10" xfId="0" applyNumberFormat="1" applyFill="1" applyBorder="1" applyAlignment="1">
      <alignment horizontal="center" vertical="center"/>
    </xf>
    <xf numFmtId="164" fontId="0" fillId="19" borderId="10" xfId="0" applyNumberFormat="1" applyFill="1" applyBorder="1" applyAlignment="1">
      <alignment horizontal="center" vertical="center"/>
    </xf>
    <xf numFmtId="0" fontId="0" fillId="19" borderId="13" xfId="0" applyNumberFormat="1" applyFill="1" applyBorder="1" applyAlignment="1">
      <alignment horizontal="center" vertical="center"/>
    </xf>
    <xf numFmtId="0" fontId="0" fillId="19" borderId="12" xfId="0" applyNumberFormat="1" applyFill="1" applyBorder="1" applyAlignment="1">
      <alignment horizontal="center" vertical="center"/>
    </xf>
    <xf numFmtId="164" fontId="0" fillId="19" borderId="10" xfId="0" applyNumberFormat="1" applyFill="1" applyBorder="1" applyAlignment="1">
      <alignment horizontal="center" vertical="center"/>
    </xf>
    <xf numFmtId="0" fontId="0" fillId="18" borderId="11" xfId="0" applyFill="1" applyBorder="1" applyAlignment="1">
      <alignment horizontal="center" vertical="center"/>
    </xf>
    <xf numFmtId="164" fontId="0" fillId="0" borderId="0" xfId="0" applyNumberFormat="1" applyFill="1" applyBorder="1" applyAlignment="1">
      <alignment horizontal="center" vertical="center"/>
    </xf>
    <xf numFmtId="0" fontId="0" fillId="0" borderId="0" xfId="0" applyBorder="1"/>
    <xf numFmtId="3" fontId="6" fillId="15" borderId="3" xfId="14">
      <alignment horizontal="center" wrapText="1"/>
    </xf>
    <xf numFmtId="3" fontId="6" fillId="15" borderId="3" xfId="14" applyAlignment="1">
      <alignment horizontal="center" vertical="center" wrapText="1"/>
    </xf>
    <xf numFmtId="3" fontId="6" fillId="15" borderId="15" xfId="14" applyBorder="1" applyAlignment="1">
      <alignment horizontal="center" wrapText="1"/>
    </xf>
    <xf numFmtId="0" fontId="0" fillId="0" borderId="0" xfId="0" applyAlignment="1">
      <alignment horizontal="center" vertical="center"/>
    </xf>
    <xf numFmtId="164" fontId="0" fillId="0" borderId="0" xfId="0" applyNumberFormat="1"/>
    <xf numFmtId="3" fontId="6" fillId="15" borderId="23" xfId="14" applyBorder="1" applyAlignment="1">
      <alignment horizontal="center" vertical="center" wrapText="1"/>
    </xf>
    <xf numFmtId="3" fontId="6" fillId="15" borderId="24" xfId="14" applyBorder="1" applyAlignment="1">
      <alignment horizontal="center" vertical="center" wrapText="1"/>
    </xf>
    <xf numFmtId="164" fontId="0" fillId="0" borderId="0" xfId="0" applyNumberFormat="1" applyAlignment="1">
      <alignment horizontal="center" vertical="center"/>
    </xf>
    <xf numFmtId="164" fontId="0" fillId="19" borderId="30" xfId="0" applyNumberFormat="1" applyFill="1" applyBorder="1" applyAlignment="1">
      <alignment horizontal="center" vertical="center"/>
    </xf>
    <xf numFmtId="164" fontId="0" fillId="19" borderId="29" xfId="0" applyNumberFormat="1" applyFill="1" applyBorder="1" applyAlignment="1">
      <alignment horizontal="center" vertical="center"/>
    </xf>
    <xf numFmtId="164" fontId="0" fillId="17" borderId="9" xfId="0" applyNumberFormat="1" applyFill="1" applyBorder="1" applyAlignment="1">
      <alignment horizontal="center" vertical="center"/>
    </xf>
    <xf numFmtId="10" fontId="0" fillId="17" borderId="9" xfId="0" applyNumberFormat="1" applyFill="1" applyBorder="1" applyAlignment="1">
      <alignment horizontal="center" vertical="center"/>
    </xf>
    <xf numFmtId="3" fontId="6" fillId="10" borderId="6" xfId="9" applyFont="1" applyBorder="1" applyAlignment="1">
      <alignment horizontal="center" vertical="center" wrapText="1"/>
    </xf>
    <xf numFmtId="4" fontId="6" fillId="15" borderId="4" xfId="16" applyNumberFormat="1">
      <alignment horizontal="center" wrapText="1"/>
    </xf>
    <xf numFmtId="3" fontId="2" fillId="8" borderId="1" xfId="7" applyAlignment="1">
      <alignment horizontal="center" vertical="center"/>
    </xf>
    <xf numFmtId="0" fontId="0" fillId="20" borderId="52" xfId="0" applyNumberFormat="1" applyFill="1" applyBorder="1" applyAlignment="1">
      <alignment horizontal="center" vertical="center"/>
    </xf>
    <xf numFmtId="164" fontId="0" fillId="20" borderId="52" xfId="0" applyNumberFormat="1" applyFill="1" applyBorder="1" applyAlignment="1">
      <alignment horizontal="center" vertical="center"/>
    </xf>
    <xf numFmtId="0" fontId="0" fillId="19" borderId="52" xfId="0" applyNumberFormat="1" applyFill="1" applyBorder="1" applyAlignment="1">
      <alignment horizontal="center" vertical="center"/>
    </xf>
    <xf numFmtId="164" fontId="0" fillId="19" borderId="52" xfId="0" applyNumberFormat="1" applyFill="1" applyBorder="1" applyAlignment="1">
      <alignment horizontal="center" vertical="center"/>
    </xf>
    <xf numFmtId="0" fontId="0" fillId="20" borderId="0" xfId="0" applyFill="1"/>
    <xf numFmtId="0" fontId="0" fillId="21" borderId="53" xfId="0" applyNumberFormat="1" applyFill="1" applyBorder="1" applyAlignment="1">
      <alignment horizontal="center" vertical="center"/>
    </xf>
    <xf numFmtId="164" fontId="0" fillId="21" borderId="53" xfId="0" applyNumberFormat="1" applyFill="1" applyBorder="1" applyAlignment="1">
      <alignment horizontal="center" vertical="center"/>
    </xf>
    <xf numFmtId="0" fontId="0" fillId="22" borderId="54" xfId="0" applyNumberFormat="1" applyFill="1" applyBorder="1" applyAlignment="1">
      <alignment horizontal="center" vertical="center"/>
    </xf>
    <xf numFmtId="164" fontId="0" fillId="22" borderId="54" xfId="0" applyNumberFormat="1" applyFill="1" applyBorder="1" applyAlignment="1">
      <alignment horizontal="center" vertical="center"/>
    </xf>
    <xf numFmtId="164" fontId="0" fillId="0" borderId="0" xfId="0" applyNumberFormat="1" applyFill="1"/>
    <xf numFmtId="0" fontId="0" fillId="23" borderId="55" xfId="0" applyNumberFormat="1" applyFill="1" applyBorder="1" applyAlignment="1">
      <alignment horizontal="center" vertical="center"/>
    </xf>
    <xf numFmtId="164" fontId="0" fillId="23" borderId="55" xfId="0" applyNumberFormat="1" applyFill="1" applyBorder="1" applyAlignment="1">
      <alignment horizontal="center" vertical="center"/>
    </xf>
    <xf numFmtId="0" fontId="0" fillId="0" borderId="0" xfId="0" applyFill="1" applyBorder="1" applyAlignment="1">
      <alignment horizontal="center" vertical="center"/>
    </xf>
    <xf numFmtId="3" fontId="6" fillId="15" borderId="35" xfId="14" applyBorder="1" applyAlignment="1">
      <alignment horizontal="center" vertical="center" wrapText="1"/>
    </xf>
    <xf numFmtId="3" fontId="6" fillId="15" borderId="36" xfId="14" applyBorder="1" applyAlignment="1">
      <alignment horizontal="center" vertical="center" wrapText="1"/>
    </xf>
    <xf numFmtId="3" fontId="6" fillId="15" borderId="16" xfId="14" applyBorder="1" applyAlignment="1">
      <alignment horizontal="center" vertical="center" wrapText="1"/>
    </xf>
    <xf numFmtId="3" fontId="6" fillId="15" borderId="37" xfId="14" applyBorder="1" applyAlignment="1">
      <alignment horizontal="center" vertical="center" wrapText="1"/>
    </xf>
    <xf numFmtId="3" fontId="6" fillId="15" borderId="0" xfId="14" applyBorder="1" applyAlignment="1">
      <alignment horizontal="center" vertical="center" wrapText="1"/>
    </xf>
    <xf numFmtId="3" fontId="6" fillId="15" borderId="17" xfId="14" applyBorder="1" applyAlignment="1">
      <alignment horizontal="center" vertical="center" wrapText="1"/>
    </xf>
    <xf numFmtId="3" fontId="6" fillId="15" borderId="38" xfId="14" applyBorder="1" applyAlignment="1">
      <alignment horizontal="center" vertical="center" wrapText="1"/>
    </xf>
    <xf numFmtId="3" fontId="6" fillId="15" borderId="39" xfId="14" applyBorder="1" applyAlignment="1">
      <alignment horizontal="center" vertical="center" wrapText="1"/>
    </xf>
    <xf numFmtId="3" fontId="6" fillId="15" borderId="40" xfId="14" applyBorder="1" applyAlignment="1">
      <alignment horizontal="center" vertical="center" wrapText="1"/>
    </xf>
    <xf numFmtId="3" fontId="6" fillId="0" borderId="0" xfId="9" applyFont="1" applyFill="1" applyBorder="1" applyAlignment="1">
      <alignment horizontal="center" vertical="center" wrapText="1"/>
    </xf>
    <xf numFmtId="0" fontId="0" fillId="0" borderId="0" xfId="0"/>
    <xf numFmtId="164" fontId="0" fillId="23" borderId="55" xfId="0" applyNumberFormat="1" applyFill="1" applyBorder="1" applyAlignment="1">
      <alignment horizontal="center" vertical="center"/>
    </xf>
    <xf numFmtId="164" fontId="0" fillId="22" borderId="54" xfId="0" applyNumberFormat="1" applyFill="1" applyBorder="1" applyAlignment="1">
      <alignment horizontal="center" vertical="center"/>
    </xf>
    <xf numFmtId="3" fontId="3" fillId="10" borderId="6" xfId="9" applyBorder="1" applyAlignment="1">
      <alignment horizontal="center" wrapText="1"/>
    </xf>
    <xf numFmtId="3" fontId="3" fillId="10" borderId="7" xfId="9" applyBorder="1" applyAlignment="1">
      <alignment horizontal="center" wrapText="1"/>
    </xf>
    <xf numFmtId="3" fontId="3" fillId="10" borderId="8" xfId="9" applyBorder="1" applyAlignment="1">
      <alignment horizontal="center" wrapText="1"/>
    </xf>
    <xf numFmtId="0" fontId="0" fillId="18" borderId="11" xfId="0" applyFill="1" applyBorder="1" applyAlignment="1">
      <alignment horizontal="center" vertical="center" wrapText="1"/>
    </xf>
    <xf numFmtId="0" fontId="0" fillId="18" borderId="11" xfId="0" applyFill="1" applyBorder="1" applyAlignment="1">
      <alignment horizontal="center" vertical="center"/>
    </xf>
    <xf numFmtId="164" fontId="0" fillId="21" borderId="53" xfId="0" applyNumberFormat="1" applyFill="1" applyBorder="1" applyAlignment="1">
      <alignment horizontal="center" vertical="center"/>
    </xf>
    <xf numFmtId="164" fontId="0" fillId="20" borderId="52" xfId="0" applyNumberFormat="1" applyFill="1" applyBorder="1" applyAlignment="1">
      <alignment horizontal="center" vertical="center"/>
    </xf>
    <xf numFmtId="164" fontId="0" fillId="0" borderId="0" xfId="0" applyNumberFormat="1" applyFill="1" applyBorder="1" applyAlignment="1">
      <alignment horizontal="center" vertical="center"/>
    </xf>
    <xf numFmtId="0" fontId="0" fillId="18" borderId="50" xfId="0" applyFill="1" applyBorder="1" applyAlignment="1">
      <alignment horizontal="center" vertical="center" wrapText="1"/>
    </xf>
    <xf numFmtId="0" fontId="0" fillId="18" borderId="51" xfId="0" applyFill="1" applyBorder="1" applyAlignment="1">
      <alignment horizontal="center" vertical="center"/>
    </xf>
    <xf numFmtId="0" fontId="0" fillId="18" borderId="50" xfId="0" applyFill="1" applyBorder="1" applyAlignment="1">
      <alignment horizontal="center" vertical="center"/>
    </xf>
    <xf numFmtId="3" fontId="3" fillId="10" borderId="31" xfId="9" applyBorder="1" applyAlignment="1">
      <alignment horizontal="center" wrapText="1"/>
    </xf>
    <xf numFmtId="3" fontId="3" fillId="10" borderId="14" xfId="9" applyBorder="1" applyAlignment="1">
      <alignment horizontal="center" wrapText="1"/>
    </xf>
    <xf numFmtId="3" fontId="3" fillId="10" borderId="2" xfId="9">
      <alignment horizontal="center" wrapText="1"/>
    </xf>
    <xf numFmtId="3" fontId="6" fillId="15" borderId="3" xfId="14">
      <alignment horizontal="center" wrapText="1"/>
    </xf>
    <xf numFmtId="164" fontId="0" fillId="19" borderId="52" xfId="0" applyNumberFormat="1" applyFill="1" applyBorder="1" applyAlignment="1">
      <alignment horizontal="center" vertical="center"/>
    </xf>
    <xf numFmtId="164" fontId="0" fillId="19" borderId="10" xfId="0" applyNumberFormat="1" applyFill="1" applyBorder="1" applyAlignment="1">
      <alignment horizontal="center" vertical="center"/>
    </xf>
    <xf numFmtId="3" fontId="6" fillId="15" borderId="23" xfId="14" applyBorder="1">
      <alignment horizontal="center" wrapText="1"/>
    </xf>
    <xf numFmtId="3" fontId="6" fillId="15" borderId="26" xfId="14" applyBorder="1">
      <alignment horizontal="center" wrapText="1"/>
    </xf>
    <xf numFmtId="3" fontId="6" fillId="15" borderId="28" xfId="14" applyBorder="1">
      <alignment horizontal="center" wrapText="1"/>
    </xf>
    <xf numFmtId="3" fontId="6" fillId="15" borderId="25" xfId="14" applyBorder="1" applyAlignment="1">
      <alignment horizontal="center" vertical="center" wrapText="1"/>
    </xf>
    <xf numFmtId="3" fontId="6" fillId="15" borderId="27" xfId="14" applyBorder="1" applyAlignment="1">
      <alignment horizontal="center" vertical="center" wrapText="1"/>
    </xf>
    <xf numFmtId="3" fontId="6" fillId="15" borderId="3" xfId="14" applyAlignment="1">
      <alignment horizontal="center" vertical="center" wrapText="1"/>
    </xf>
    <xf numFmtId="3" fontId="6" fillId="15" borderId="23" xfId="14" applyBorder="1" applyAlignment="1">
      <alignment horizontal="center" vertical="center" wrapText="1"/>
    </xf>
    <xf numFmtId="3" fontId="6" fillId="15" borderId="24" xfId="14" applyBorder="1">
      <alignment horizontal="center" wrapText="1"/>
    </xf>
    <xf numFmtId="3" fontId="3" fillId="10" borderId="6" xfId="9" applyBorder="1">
      <alignment horizontal="center" wrapText="1"/>
    </xf>
    <xf numFmtId="3" fontId="3" fillId="10" borderId="7" xfId="9" applyBorder="1">
      <alignment horizontal="center" wrapText="1"/>
    </xf>
    <xf numFmtId="3" fontId="3" fillId="10" borderId="8" xfId="9" applyBorder="1">
      <alignment horizontal="center" wrapText="1"/>
    </xf>
    <xf numFmtId="4" fontId="6" fillId="15" borderId="18" xfId="16" applyNumberFormat="1" applyBorder="1">
      <alignment horizontal="center" wrapText="1"/>
    </xf>
    <xf numFmtId="4" fontId="6" fillId="15" borderId="19" xfId="16" applyNumberFormat="1" applyBorder="1">
      <alignment horizontal="center" wrapText="1"/>
    </xf>
    <xf numFmtId="4" fontId="6" fillId="15" borderId="20" xfId="16" applyNumberFormat="1" applyBorder="1">
      <alignment horizontal="center" wrapText="1"/>
    </xf>
    <xf numFmtId="3" fontId="2" fillId="8" borderId="45" xfId="7" applyBorder="1" applyAlignment="1">
      <alignment horizontal="center" vertical="center"/>
    </xf>
    <xf numFmtId="3" fontId="2" fillId="8" borderId="14" xfId="7" applyBorder="1" applyAlignment="1">
      <alignment horizontal="center" vertical="center"/>
    </xf>
    <xf numFmtId="3" fontId="2" fillId="8" borderId="46" xfId="7" applyBorder="1" applyAlignment="1">
      <alignment horizontal="center" vertical="center"/>
    </xf>
    <xf numFmtId="3" fontId="2" fillId="8" borderId="47" xfId="7" applyBorder="1" applyAlignment="1">
      <alignment horizontal="center" vertical="center"/>
    </xf>
    <xf numFmtId="3" fontId="2" fillId="8" borderId="48" xfId="7" applyBorder="1" applyAlignment="1">
      <alignment horizontal="center" vertical="center"/>
    </xf>
    <xf numFmtId="3" fontId="2" fillId="8" borderId="49" xfId="7" applyBorder="1" applyAlignment="1">
      <alignment horizontal="center" vertical="center"/>
    </xf>
    <xf numFmtId="4" fontId="6" fillId="15" borderId="44" xfId="16" applyNumberFormat="1" applyBorder="1">
      <alignment horizontal="center" wrapText="1"/>
    </xf>
    <xf numFmtId="4" fontId="6" fillId="15" borderId="21" xfId="16" applyNumberFormat="1" applyBorder="1">
      <alignment horizontal="center" wrapText="1"/>
    </xf>
    <xf numFmtId="4" fontId="6" fillId="15" borderId="22" xfId="16" applyNumberFormat="1" applyBorder="1">
      <alignment horizontal="center" wrapText="1"/>
    </xf>
    <xf numFmtId="4" fontId="6" fillId="15" borderId="41" xfId="16" applyNumberFormat="1" applyBorder="1">
      <alignment horizontal="center" wrapText="1"/>
    </xf>
    <xf numFmtId="4" fontId="6" fillId="15" borderId="42" xfId="16" applyNumberFormat="1" applyBorder="1">
      <alignment horizontal="center" wrapText="1"/>
    </xf>
    <xf numFmtId="4" fontId="6" fillId="15" borderId="43" xfId="16" applyNumberFormat="1" applyBorder="1">
      <alignment horizontal="center" wrapText="1"/>
    </xf>
    <xf numFmtId="3" fontId="6" fillId="15" borderId="34" xfId="16" applyBorder="1">
      <alignment horizontal="center" wrapText="1"/>
    </xf>
    <xf numFmtId="3" fontId="6" fillId="15" borderId="33" xfId="16" applyBorder="1">
      <alignment horizontal="center" wrapText="1"/>
    </xf>
    <xf numFmtId="3" fontId="6" fillId="15" borderId="32" xfId="16" applyBorder="1">
      <alignment horizontal="center" wrapText="1"/>
    </xf>
  </cellXfs>
  <cellStyles count="17">
    <cellStyle name="BordeLimpio" xfId="1" xr:uid="{228E36CA-539A-4E07-B1BA-4001D0C37A41}"/>
    <cellStyle name="CeldaCompleta" xfId="14" xr:uid="{89A084FD-EDA7-4D28-926F-9A8B5D3E3D2A}"/>
    <cellStyle name="Color 1" xfId="2" xr:uid="{55F221C0-5200-4E65-9D00-86F8AA61939D}"/>
    <cellStyle name="Color 2" xfId="3" xr:uid="{E0077029-A321-403C-8509-A56C3C08340D}"/>
    <cellStyle name="Color10" xfId="10" xr:uid="{D30B9A61-2AE2-49D3-BCBF-02521A189CF5}"/>
    <cellStyle name="Color11" xfId="11" xr:uid="{28AB9B2C-28DB-4FA3-848F-738555BD1482}"/>
    <cellStyle name="Color3" xfId="4" xr:uid="{CB02C0FD-D3E7-4A86-BE6F-FFE685998EF7}"/>
    <cellStyle name="Color4" xfId="5" xr:uid="{6DAAC705-7ECB-4F5F-A278-1917B79EB86E}"/>
    <cellStyle name="Color5" xfId="6" xr:uid="{C99C85D2-FFE6-493E-8C23-1FB0991DEB72}"/>
    <cellStyle name="Color6" xfId="7" xr:uid="{D620C5BA-2638-49A7-B49F-9010411C5967}"/>
    <cellStyle name="Color7" xfId="8" xr:uid="{C6A1EE24-3FAB-415C-89F8-7A2535C04ECD}"/>
    <cellStyle name="Color8" xfId="12" xr:uid="{17DA8838-40A2-4EFC-8F9E-F08A86B7E7CB}"/>
    <cellStyle name="Color9" xfId="13" xr:uid="{05D19A5A-433E-4097-993E-F59C432D3292}"/>
    <cellStyle name="Inf" xfId="16" xr:uid="{537CF541-7511-411E-9973-194849B46011}"/>
    <cellStyle name="Normal" xfId="0" builtinId="0"/>
    <cellStyle name="Sup" xfId="15" xr:uid="{53BA3305-0980-4BD0-9EA0-09E659B54986}"/>
    <cellStyle name="Titulos" xfId="9" xr:uid="{56C93FE0-A99F-4056-8CE3-F2818CD7C944}"/>
  </cellStyles>
  <dxfs count="16">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style="thick">
          <color rgb="FFC4536B"/>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style="thick">
          <color rgb="FFC4536B"/>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right style="thick">
          <color rgb="FFC4536B"/>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top style="thick">
          <color rgb="FFC4536B"/>
        </top>
        <bottom style="thick">
          <color rgb="FFC4536B"/>
        </bottom>
        <vertical/>
        <horizontal/>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numFmt numFmtId="164" formatCode="[$$-80A]#,##0.00"/>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top style="thick">
          <color rgb="FFC4536B"/>
        </top>
        <bottom style="thick">
          <color rgb="FFC4536B"/>
        </bottom>
        <vertical/>
        <horizontal/>
      </border>
    </dxf>
    <dxf>
      <fill>
        <patternFill patternType="solid">
          <fgColor indexed="64"/>
          <bgColor theme="0"/>
        </patternFill>
      </fill>
      <alignment horizontal="center" vertical="center" textRotation="0" wrapText="1" indent="0" justifyLastLine="0" shrinkToFit="0" readingOrder="0"/>
      <border diagonalUp="0" diagonalDown="0" outline="0">
        <left style="thick">
          <color theme="3" tint="0.39991454817346722"/>
        </left>
        <right style="thick">
          <color theme="3" tint="0.39991454817346722"/>
        </right>
        <top/>
        <bottom/>
      </border>
    </dxf>
    <dxf>
      <numFmt numFmtId="0" formatCode="General"/>
      <fill>
        <patternFill patternType="solid">
          <fgColor indexed="64"/>
          <bgColor rgb="FFFBDCDE"/>
        </patternFill>
      </fill>
      <alignment horizontal="center" vertical="center" textRotation="0" wrapText="0" indent="0" justifyLastLine="0" shrinkToFit="0" readingOrder="0"/>
      <border diagonalUp="0" diagonalDown="0">
        <left style="thick">
          <color rgb="FFC4536B"/>
        </left>
        <right style="thick">
          <color rgb="FFC4536B"/>
        </right>
        <top style="thick">
          <color rgb="FFC4536B"/>
        </top>
        <bottom style="thick">
          <color rgb="FFC4536B"/>
        </bottom>
        <vertical/>
        <horizontal/>
      </border>
    </dxf>
    <dxf>
      <font>
        <b val="0"/>
        <i val="0"/>
        <strike val="0"/>
        <condense val="0"/>
        <extend val="0"/>
        <outline val="0"/>
        <shadow val="0"/>
        <u val="none"/>
        <vertAlign val="baseline"/>
        <sz val="11"/>
        <color theme="1"/>
        <name val="Arial Nova Cond"/>
        <family val="2"/>
        <scheme val="minor"/>
      </font>
      <fill>
        <patternFill patternType="solid">
          <fgColor theme="2"/>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
      <border outline="0">
        <top style="thick">
          <color theme="2" tint="-0.499984740745262"/>
        </top>
      </border>
    </dxf>
    <dxf>
      <fill>
        <patternFill patternType="solid">
          <fgColor indexed="64"/>
          <bgColor theme="0"/>
        </patternFill>
      </fill>
      <alignment horizontal="center" vertical="center" textRotation="0" wrapText="0" indent="0" justifyLastLine="0" shrinkToFit="0" readingOrder="0"/>
      <border diagonalUp="0" diagonalDown="0" outline="0">
        <left style="thick">
          <color theme="3" tint="0.39991454817346722"/>
        </left>
        <right style="thick">
          <color theme="3" tint="0.39991454817346722"/>
        </right>
        <top/>
        <bottom/>
      </border>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E1CF99"/>
      <color rgb="FFE1C4C5"/>
      <color rgb="FFC4536B"/>
      <color rgb="FFFBDCDE"/>
      <color rgb="FFA44600"/>
      <color rgb="FFA13A01"/>
      <color rgb="FFA2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connections" Target="connections.xml"/></Relationships>
</file>

<file path=xl/drawings/_rels/drawing2.xml.rels><?xml version="1.0" encoding="UTF-8" standalone="yes"?>
<Relationships xmlns="http://schemas.openxmlformats.org/package/2006/relationships"><Relationship Id="rId13" Type="http://schemas.openxmlformats.org/officeDocument/2006/relationships/hyperlink" Target="#PAGOSIGUALES!L11:T36"/><Relationship Id="rId18" Type="http://schemas.openxmlformats.org/officeDocument/2006/relationships/image" Target="../media/image11.png"/><Relationship Id="rId26" Type="http://schemas.openxmlformats.org/officeDocument/2006/relationships/image" Target="../media/image15.png"/><Relationship Id="rId39" Type="http://schemas.openxmlformats.org/officeDocument/2006/relationships/image" Target="../media/image20.png"/><Relationship Id="rId21" Type="http://schemas.openxmlformats.org/officeDocument/2006/relationships/hyperlink" Target="#PAGOSCRECIENTES!B11:J24"/><Relationship Id="rId34" Type="http://schemas.openxmlformats.org/officeDocument/2006/relationships/hyperlink" Target="#TIPOBULLET!AP11:AX72"/><Relationship Id="rId42" Type="http://schemas.openxmlformats.org/officeDocument/2006/relationships/hyperlink" Target="#PAGOSIGUALES!A1"/><Relationship Id="rId47" Type="http://schemas.openxmlformats.org/officeDocument/2006/relationships/image" Target="../media/image24.png"/><Relationship Id="rId7" Type="http://schemas.openxmlformats.org/officeDocument/2006/relationships/hyperlink" Target="#PAGOSDECRECIENTES!AD11:AL60"/><Relationship Id="rId2" Type="http://schemas.openxmlformats.org/officeDocument/2006/relationships/image" Target="../media/image3.png"/><Relationship Id="rId16" Type="http://schemas.openxmlformats.org/officeDocument/2006/relationships/image" Target="../media/image10.png"/><Relationship Id="rId29" Type="http://schemas.openxmlformats.org/officeDocument/2006/relationships/image" Target="../media/image16.png"/><Relationship Id="rId11" Type="http://schemas.openxmlformats.org/officeDocument/2006/relationships/hyperlink" Target="#PAGOSIGUALES!B11:J24"/><Relationship Id="rId24" Type="http://schemas.openxmlformats.org/officeDocument/2006/relationships/image" Target="../media/image14.png"/><Relationship Id="rId32" Type="http://schemas.openxmlformats.org/officeDocument/2006/relationships/hyperlink" Target="#TIPOBULLET!V11:AD48"/><Relationship Id="rId37" Type="http://schemas.openxmlformats.org/officeDocument/2006/relationships/image" Target="../media/image19.png"/><Relationship Id="rId40" Type="http://schemas.openxmlformats.org/officeDocument/2006/relationships/hyperlink" Target="#PAGOSCRECIENTES!A1"/><Relationship Id="rId45" Type="http://schemas.openxmlformats.org/officeDocument/2006/relationships/image" Target="../media/image23.png"/><Relationship Id="rId5" Type="http://schemas.openxmlformats.org/officeDocument/2006/relationships/hyperlink" Target="#PAGOSDECRECIENTES!T11:AB48"/><Relationship Id="rId15" Type="http://schemas.openxmlformats.org/officeDocument/2006/relationships/hyperlink" Target="#PAGOSIGUALES!V11:AD48"/><Relationship Id="rId23" Type="http://schemas.openxmlformats.org/officeDocument/2006/relationships/hyperlink" Target="#PAGOSCRECIENTES!V11:AD48"/><Relationship Id="rId28" Type="http://schemas.openxmlformats.org/officeDocument/2006/relationships/hyperlink" Target="#TIPOBULLET!B12:J24"/><Relationship Id="rId36" Type="http://schemas.openxmlformats.org/officeDocument/2006/relationships/hyperlink" Target="#PAGOSCRECIENTES!L11:T36"/><Relationship Id="rId49" Type="http://schemas.openxmlformats.org/officeDocument/2006/relationships/image" Target="../media/image25.png"/><Relationship Id="rId10" Type="http://schemas.openxmlformats.org/officeDocument/2006/relationships/image" Target="../media/image7.png"/><Relationship Id="rId19" Type="http://schemas.openxmlformats.org/officeDocument/2006/relationships/hyperlink" Target="#PAGOSIGUALES!AP11:AX72"/><Relationship Id="rId31" Type="http://schemas.openxmlformats.org/officeDocument/2006/relationships/image" Target="../media/image17.png"/><Relationship Id="rId44" Type="http://schemas.openxmlformats.org/officeDocument/2006/relationships/hyperlink" Target="#TIPOBULLET!A1"/><Relationship Id="rId4" Type="http://schemas.openxmlformats.org/officeDocument/2006/relationships/image" Target="../media/image4.png"/><Relationship Id="rId9" Type="http://schemas.openxmlformats.org/officeDocument/2006/relationships/hyperlink" Target="#PAGOSDECRECIENTES!AN11:AV72"/><Relationship Id="rId14" Type="http://schemas.openxmlformats.org/officeDocument/2006/relationships/image" Target="../media/image9.png"/><Relationship Id="rId22" Type="http://schemas.openxmlformats.org/officeDocument/2006/relationships/image" Target="../media/image13.png"/><Relationship Id="rId27" Type="http://schemas.openxmlformats.org/officeDocument/2006/relationships/hyperlink" Target="#PAGOSCRECIENTES!AP11:AX72"/><Relationship Id="rId30" Type="http://schemas.openxmlformats.org/officeDocument/2006/relationships/hyperlink" Target="#TIPOBULLET!L11:T36"/><Relationship Id="rId35" Type="http://schemas.openxmlformats.org/officeDocument/2006/relationships/image" Target="../media/image18.png"/><Relationship Id="rId43" Type="http://schemas.openxmlformats.org/officeDocument/2006/relationships/image" Target="../media/image22.png"/><Relationship Id="rId48" Type="http://schemas.openxmlformats.org/officeDocument/2006/relationships/hyperlink" Target="#RESULTADOS!A1"/><Relationship Id="rId8" Type="http://schemas.openxmlformats.org/officeDocument/2006/relationships/image" Target="../media/image6.png"/><Relationship Id="rId3" Type="http://schemas.openxmlformats.org/officeDocument/2006/relationships/hyperlink" Target="#PAGOSDECRECIENTES!J11:R36"/><Relationship Id="rId12" Type="http://schemas.openxmlformats.org/officeDocument/2006/relationships/image" Target="../media/image8.png"/><Relationship Id="rId17" Type="http://schemas.openxmlformats.org/officeDocument/2006/relationships/hyperlink" Target="#PAGOSIGUALES!AF11:AN60"/><Relationship Id="rId25" Type="http://schemas.openxmlformats.org/officeDocument/2006/relationships/hyperlink" Target="#PAGOSCRECIENTES!AF11:AN60"/><Relationship Id="rId33" Type="http://schemas.openxmlformats.org/officeDocument/2006/relationships/hyperlink" Target="#TIPOBULLET!AF11:AN60"/><Relationship Id="rId38" Type="http://schemas.openxmlformats.org/officeDocument/2006/relationships/hyperlink" Target="#PAGOSDECRECIENTES!A1"/><Relationship Id="rId46" Type="http://schemas.openxmlformats.org/officeDocument/2006/relationships/hyperlink" Target="#DATOS!A1"/><Relationship Id="rId20" Type="http://schemas.openxmlformats.org/officeDocument/2006/relationships/image" Target="../media/image12.png"/><Relationship Id="rId41" Type="http://schemas.openxmlformats.org/officeDocument/2006/relationships/image" Target="../media/image21.png"/><Relationship Id="rId1" Type="http://schemas.openxmlformats.org/officeDocument/2006/relationships/hyperlink" Target="#PAGOSDECRECIENTES!B12:H24"/><Relationship Id="rId6"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4.png"/><Relationship Id="rId3" Type="http://schemas.openxmlformats.org/officeDocument/2006/relationships/hyperlink" Target="#PAGOSCRECIENTES!A1"/><Relationship Id="rId7" Type="http://schemas.openxmlformats.org/officeDocument/2006/relationships/hyperlink" Target="#TIPOBULLET!A1"/><Relationship Id="rId12" Type="http://schemas.openxmlformats.org/officeDocument/2006/relationships/image" Target="../media/image33.png"/><Relationship Id="rId17" Type="http://schemas.openxmlformats.org/officeDocument/2006/relationships/image" Target="../media/image25.png"/><Relationship Id="rId2" Type="http://schemas.openxmlformats.org/officeDocument/2006/relationships/image" Target="../media/image26.png"/><Relationship Id="rId16" Type="http://schemas.openxmlformats.org/officeDocument/2006/relationships/hyperlink" Target="#RESULTADOS!A1"/><Relationship Id="rId1" Type="http://schemas.openxmlformats.org/officeDocument/2006/relationships/hyperlink" Target="#PAGOSDECRECIENTES!A1"/><Relationship Id="rId6" Type="http://schemas.openxmlformats.org/officeDocument/2006/relationships/image" Target="../media/image28.png"/><Relationship Id="rId11" Type="http://schemas.openxmlformats.org/officeDocument/2006/relationships/image" Target="../media/image32.png"/><Relationship Id="rId5" Type="http://schemas.openxmlformats.org/officeDocument/2006/relationships/hyperlink" Target="#PAGOSIGUALES!A1"/><Relationship Id="rId15" Type="http://schemas.openxmlformats.org/officeDocument/2006/relationships/image" Target="../media/image35.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 Id="rId14" Type="http://schemas.openxmlformats.org/officeDocument/2006/relationships/hyperlink" Target="#DATOS!A1"/></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13" Type="http://schemas.openxmlformats.org/officeDocument/2006/relationships/image" Target="../media/image34.png"/><Relationship Id="rId3" Type="http://schemas.openxmlformats.org/officeDocument/2006/relationships/hyperlink" Target="#PAGOSCRECIENTES!A1"/><Relationship Id="rId7" Type="http://schemas.openxmlformats.org/officeDocument/2006/relationships/hyperlink" Target="#TIPOBULLET!A1"/><Relationship Id="rId12" Type="http://schemas.openxmlformats.org/officeDocument/2006/relationships/image" Target="../media/image33.png"/><Relationship Id="rId17" Type="http://schemas.openxmlformats.org/officeDocument/2006/relationships/image" Target="../media/image25.png"/><Relationship Id="rId2" Type="http://schemas.openxmlformats.org/officeDocument/2006/relationships/image" Target="../media/image20.png"/><Relationship Id="rId16" Type="http://schemas.openxmlformats.org/officeDocument/2006/relationships/hyperlink" Target="#RESULTADOS!A1"/><Relationship Id="rId1" Type="http://schemas.openxmlformats.org/officeDocument/2006/relationships/hyperlink" Target="#PAGOSDECRECIENTES!A1"/><Relationship Id="rId6" Type="http://schemas.openxmlformats.org/officeDocument/2006/relationships/image" Target="../media/image36.png"/><Relationship Id="rId11" Type="http://schemas.openxmlformats.org/officeDocument/2006/relationships/image" Target="../media/image32.png"/><Relationship Id="rId5" Type="http://schemas.openxmlformats.org/officeDocument/2006/relationships/hyperlink" Target="#PAGOSIGUALES!A1"/><Relationship Id="rId15" Type="http://schemas.openxmlformats.org/officeDocument/2006/relationships/image" Target="../media/image38.png"/><Relationship Id="rId10" Type="http://schemas.openxmlformats.org/officeDocument/2006/relationships/image" Target="../media/image31.png"/><Relationship Id="rId4" Type="http://schemas.openxmlformats.org/officeDocument/2006/relationships/image" Target="../media/image21.png"/><Relationship Id="rId9" Type="http://schemas.openxmlformats.org/officeDocument/2006/relationships/image" Target="../media/image30.png"/><Relationship Id="rId14" Type="http://schemas.openxmlformats.org/officeDocument/2006/relationships/hyperlink" Target="#DATOS!A1"/></Relationships>
</file>

<file path=xl/drawings/_rels/drawing5.xml.rels><?xml version="1.0" encoding="UTF-8" standalone="yes"?>
<Relationships xmlns="http://schemas.openxmlformats.org/package/2006/relationships"><Relationship Id="rId8" Type="http://schemas.openxmlformats.org/officeDocument/2006/relationships/image" Target="../media/image37.png"/><Relationship Id="rId13" Type="http://schemas.openxmlformats.org/officeDocument/2006/relationships/image" Target="../media/image34.png"/><Relationship Id="rId3" Type="http://schemas.openxmlformats.org/officeDocument/2006/relationships/hyperlink" Target="#PAGOSCRECIENTES!A1"/><Relationship Id="rId7" Type="http://schemas.openxmlformats.org/officeDocument/2006/relationships/hyperlink" Target="#TIPOBULLET!A1"/><Relationship Id="rId12" Type="http://schemas.openxmlformats.org/officeDocument/2006/relationships/image" Target="../media/image33.png"/><Relationship Id="rId17" Type="http://schemas.openxmlformats.org/officeDocument/2006/relationships/image" Target="../media/image25.png"/><Relationship Id="rId2" Type="http://schemas.openxmlformats.org/officeDocument/2006/relationships/image" Target="../media/image20.png"/><Relationship Id="rId16" Type="http://schemas.openxmlformats.org/officeDocument/2006/relationships/hyperlink" Target="#RESULTADOS!A1"/><Relationship Id="rId1" Type="http://schemas.openxmlformats.org/officeDocument/2006/relationships/hyperlink" Target="#PAGOSDECRECIENTES!A1"/><Relationship Id="rId6" Type="http://schemas.openxmlformats.org/officeDocument/2006/relationships/image" Target="../media/image22.png"/><Relationship Id="rId11" Type="http://schemas.openxmlformats.org/officeDocument/2006/relationships/image" Target="../media/image32.png"/><Relationship Id="rId5" Type="http://schemas.openxmlformats.org/officeDocument/2006/relationships/hyperlink" Target="#PAGOSIGUALES!A1"/><Relationship Id="rId15" Type="http://schemas.openxmlformats.org/officeDocument/2006/relationships/image" Target="../media/image38.png"/><Relationship Id="rId10" Type="http://schemas.openxmlformats.org/officeDocument/2006/relationships/image" Target="../media/image31.png"/><Relationship Id="rId4" Type="http://schemas.openxmlformats.org/officeDocument/2006/relationships/image" Target="../media/image39.png"/><Relationship Id="rId9" Type="http://schemas.openxmlformats.org/officeDocument/2006/relationships/image" Target="../media/image30.png"/><Relationship Id="rId14" Type="http://schemas.openxmlformats.org/officeDocument/2006/relationships/hyperlink" Target="#DATOS!A1"/></Relationships>
</file>

<file path=xl/drawings/_rels/drawing6.xml.rels><?xml version="1.0" encoding="UTF-8" standalone="yes"?>
<Relationships xmlns="http://schemas.openxmlformats.org/package/2006/relationships"><Relationship Id="rId8" Type="http://schemas.openxmlformats.org/officeDocument/2006/relationships/image" Target="../media/image40.png"/><Relationship Id="rId13" Type="http://schemas.openxmlformats.org/officeDocument/2006/relationships/image" Target="../media/image34.png"/><Relationship Id="rId3" Type="http://schemas.openxmlformats.org/officeDocument/2006/relationships/hyperlink" Target="#PAGOSCRECIENTES!A1"/><Relationship Id="rId7" Type="http://schemas.openxmlformats.org/officeDocument/2006/relationships/hyperlink" Target="#TIPOBULLET!A1"/><Relationship Id="rId12" Type="http://schemas.openxmlformats.org/officeDocument/2006/relationships/image" Target="../media/image33.png"/><Relationship Id="rId17" Type="http://schemas.openxmlformats.org/officeDocument/2006/relationships/image" Target="../media/image25.png"/><Relationship Id="rId2" Type="http://schemas.openxmlformats.org/officeDocument/2006/relationships/image" Target="../media/image20.png"/><Relationship Id="rId16" Type="http://schemas.openxmlformats.org/officeDocument/2006/relationships/hyperlink" Target="#RESULTADOS!A1"/><Relationship Id="rId1" Type="http://schemas.openxmlformats.org/officeDocument/2006/relationships/hyperlink" Target="#PAGOSDECRECIENTES!A1"/><Relationship Id="rId6" Type="http://schemas.openxmlformats.org/officeDocument/2006/relationships/image" Target="../media/image22.png"/><Relationship Id="rId11" Type="http://schemas.openxmlformats.org/officeDocument/2006/relationships/image" Target="../media/image32.png"/><Relationship Id="rId5" Type="http://schemas.openxmlformats.org/officeDocument/2006/relationships/hyperlink" Target="#PAGOSIGUALES!A1"/><Relationship Id="rId15" Type="http://schemas.openxmlformats.org/officeDocument/2006/relationships/image" Target="../media/image38.png"/><Relationship Id="rId10" Type="http://schemas.openxmlformats.org/officeDocument/2006/relationships/image" Target="../media/image31.png"/><Relationship Id="rId4" Type="http://schemas.openxmlformats.org/officeDocument/2006/relationships/image" Target="../media/image21.png"/><Relationship Id="rId9" Type="http://schemas.openxmlformats.org/officeDocument/2006/relationships/image" Target="../media/image30.png"/><Relationship Id="rId14" Type="http://schemas.openxmlformats.org/officeDocument/2006/relationships/hyperlink" Target="#DATOS!A1"/></Relationships>
</file>

<file path=xl/drawings/_rels/drawing7.xml.rels><?xml version="1.0" encoding="UTF-8" standalone="yes"?>
<Relationships xmlns="http://schemas.openxmlformats.org/package/2006/relationships"><Relationship Id="rId13" Type="http://schemas.openxmlformats.org/officeDocument/2006/relationships/hyperlink" Target="#PAGOSIGUALES!L11:T36"/><Relationship Id="rId18" Type="http://schemas.openxmlformats.org/officeDocument/2006/relationships/image" Target="../media/image11.png"/><Relationship Id="rId26" Type="http://schemas.openxmlformats.org/officeDocument/2006/relationships/image" Target="../media/image15.png"/><Relationship Id="rId39" Type="http://schemas.openxmlformats.org/officeDocument/2006/relationships/image" Target="../media/image20.png"/><Relationship Id="rId21" Type="http://schemas.openxmlformats.org/officeDocument/2006/relationships/hyperlink" Target="#PAGOSCRECIENTES!B11:J24"/><Relationship Id="rId34" Type="http://schemas.openxmlformats.org/officeDocument/2006/relationships/hyperlink" Target="#TIPOBULLET!AP11:AX72"/><Relationship Id="rId42" Type="http://schemas.openxmlformats.org/officeDocument/2006/relationships/hyperlink" Target="#PAGOSIGUALES!A1"/><Relationship Id="rId47" Type="http://schemas.openxmlformats.org/officeDocument/2006/relationships/image" Target="../media/image42.png"/><Relationship Id="rId7" Type="http://schemas.openxmlformats.org/officeDocument/2006/relationships/hyperlink" Target="#PAGOSDECRECIENTES!AD11:AL60"/><Relationship Id="rId2" Type="http://schemas.openxmlformats.org/officeDocument/2006/relationships/image" Target="../media/image3.png"/><Relationship Id="rId16" Type="http://schemas.openxmlformats.org/officeDocument/2006/relationships/image" Target="../media/image10.png"/><Relationship Id="rId29" Type="http://schemas.openxmlformats.org/officeDocument/2006/relationships/image" Target="../media/image16.png"/><Relationship Id="rId11" Type="http://schemas.openxmlformats.org/officeDocument/2006/relationships/hyperlink" Target="#PAGOSIGUALES!B11:J24"/><Relationship Id="rId24" Type="http://schemas.openxmlformats.org/officeDocument/2006/relationships/image" Target="../media/image14.png"/><Relationship Id="rId32" Type="http://schemas.openxmlformats.org/officeDocument/2006/relationships/hyperlink" Target="#TIPOBULLET!V11:AD48"/><Relationship Id="rId37" Type="http://schemas.openxmlformats.org/officeDocument/2006/relationships/image" Target="../media/image19.png"/><Relationship Id="rId40" Type="http://schemas.openxmlformats.org/officeDocument/2006/relationships/hyperlink" Target="#PAGOSCRECIENTES!A1"/><Relationship Id="rId45" Type="http://schemas.openxmlformats.org/officeDocument/2006/relationships/image" Target="../media/image23.png"/><Relationship Id="rId5" Type="http://schemas.openxmlformats.org/officeDocument/2006/relationships/hyperlink" Target="#PAGOSDECRECIENTES!T11:AB48"/><Relationship Id="rId15" Type="http://schemas.openxmlformats.org/officeDocument/2006/relationships/hyperlink" Target="#PAGOSIGUALES!V11:AD48"/><Relationship Id="rId23" Type="http://schemas.openxmlformats.org/officeDocument/2006/relationships/hyperlink" Target="#PAGOSCRECIENTES!V11:AD48"/><Relationship Id="rId28" Type="http://schemas.openxmlformats.org/officeDocument/2006/relationships/hyperlink" Target="#TIPOBULLET!B12:J24"/><Relationship Id="rId36" Type="http://schemas.openxmlformats.org/officeDocument/2006/relationships/hyperlink" Target="#PAGOSCRECIENTES!L11:T36"/><Relationship Id="rId49" Type="http://schemas.openxmlformats.org/officeDocument/2006/relationships/image" Target="../media/image43.png"/><Relationship Id="rId10" Type="http://schemas.openxmlformats.org/officeDocument/2006/relationships/image" Target="../media/image7.png"/><Relationship Id="rId19" Type="http://schemas.openxmlformats.org/officeDocument/2006/relationships/hyperlink" Target="#PAGOSIGUALES!AP11:AX72"/><Relationship Id="rId31" Type="http://schemas.openxmlformats.org/officeDocument/2006/relationships/image" Target="../media/image17.png"/><Relationship Id="rId44" Type="http://schemas.openxmlformats.org/officeDocument/2006/relationships/hyperlink" Target="#TIPOBULLET!A1"/><Relationship Id="rId4" Type="http://schemas.openxmlformats.org/officeDocument/2006/relationships/image" Target="../media/image4.png"/><Relationship Id="rId9" Type="http://schemas.openxmlformats.org/officeDocument/2006/relationships/hyperlink" Target="#PAGOSDECRECIENTES!AN11:AV72"/><Relationship Id="rId14" Type="http://schemas.openxmlformats.org/officeDocument/2006/relationships/image" Target="../media/image9.png"/><Relationship Id="rId22" Type="http://schemas.openxmlformats.org/officeDocument/2006/relationships/image" Target="../media/image13.png"/><Relationship Id="rId27" Type="http://schemas.openxmlformats.org/officeDocument/2006/relationships/hyperlink" Target="#PAGOSCRECIENTES!AP11:AX72"/><Relationship Id="rId30" Type="http://schemas.openxmlformats.org/officeDocument/2006/relationships/hyperlink" Target="#TIPOBULLET!L11:T36"/><Relationship Id="rId35" Type="http://schemas.openxmlformats.org/officeDocument/2006/relationships/image" Target="../media/image18.png"/><Relationship Id="rId43" Type="http://schemas.openxmlformats.org/officeDocument/2006/relationships/image" Target="../media/image22.png"/><Relationship Id="rId48" Type="http://schemas.openxmlformats.org/officeDocument/2006/relationships/hyperlink" Target="#RESULTADOS!A1"/><Relationship Id="rId8" Type="http://schemas.openxmlformats.org/officeDocument/2006/relationships/image" Target="../media/image6.png"/><Relationship Id="rId3" Type="http://schemas.openxmlformats.org/officeDocument/2006/relationships/hyperlink" Target="#PAGOSDECRECIENTES!J11:R36"/><Relationship Id="rId12" Type="http://schemas.openxmlformats.org/officeDocument/2006/relationships/image" Target="../media/image8.png"/><Relationship Id="rId17" Type="http://schemas.openxmlformats.org/officeDocument/2006/relationships/hyperlink" Target="#PAGOSIGUALES!AF11:AN60"/><Relationship Id="rId25" Type="http://schemas.openxmlformats.org/officeDocument/2006/relationships/hyperlink" Target="#PAGOSCRECIENTES!AF11:AN60"/><Relationship Id="rId33" Type="http://schemas.openxmlformats.org/officeDocument/2006/relationships/hyperlink" Target="#TIPOBULLET!AF11:AN60"/><Relationship Id="rId38" Type="http://schemas.openxmlformats.org/officeDocument/2006/relationships/hyperlink" Target="#PAGOSDECRECIENTES!A1"/><Relationship Id="rId46" Type="http://schemas.openxmlformats.org/officeDocument/2006/relationships/hyperlink" Target="#DATOS!A1"/><Relationship Id="rId20" Type="http://schemas.openxmlformats.org/officeDocument/2006/relationships/image" Target="../media/image12.png"/><Relationship Id="rId41" Type="http://schemas.openxmlformats.org/officeDocument/2006/relationships/image" Target="../media/image21.png"/><Relationship Id="rId1" Type="http://schemas.openxmlformats.org/officeDocument/2006/relationships/hyperlink" Target="#PAGOSDECRECIENTES!B12:H24"/><Relationship Id="rId6"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1</xdr:col>
      <xdr:colOff>0</xdr:colOff>
      <xdr:row>4</xdr:row>
      <xdr:rowOff>180975</xdr:rowOff>
    </xdr:from>
    <xdr:to>
      <xdr:col>15</xdr:col>
      <xdr:colOff>654050</xdr:colOff>
      <xdr:row>23</xdr:row>
      <xdr:rowOff>142875</xdr:rowOff>
    </xdr:to>
    <xdr:sp macro="" textlink="">
      <xdr:nvSpPr>
        <xdr:cNvPr id="2" name="Rectángulo: esquinas superiores, una redondeada y la otra cortada 1">
          <a:extLst>
            <a:ext uri="{FF2B5EF4-FFF2-40B4-BE49-F238E27FC236}">
              <a16:creationId xmlns:a16="http://schemas.microsoft.com/office/drawing/2014/main" id="{EBB6D241-CE78-4641-A730-DE536127C4BF}"/>
            </a:ext>
          </a:extLst>
        </xdr:cNvPr>
        <xdr:cNvSpPr/>
      </xdr:nvSpPr>
      <xdr:spPr>
        <a:xfrm>
          <a:off x="838200" y="942975"/>
          <a:ext cx="12388850" cy="3581400"/>
        </a:xfrm>
        <a:prstGeom prst="snipRoundRect">
          <a:avLst>
            <a:gd name="adj1" fmla="val 0"/>
            <a:gd name="adj2" fmla="val 0"/>
          </a:avLst>
        </a:prstGeom>
        <a:solidFill>
          <a:srgbClr val="C4536B">
            <a:alpha val="57000"/>
          </a:srgbClr>
        </a:solidFill>
        <a:effectLst>
          <a:outerShdw blurRad="76200" dist="12700" dir="2700000" sy="-23000" kx="-800400" algn="bl" rotWithShape="0">
            <a:prstClr val="black">
              <a:alpha val="0"/>
            </a:prstClr>
          </a:outerShdw>
        </a:effectLst>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ctr"/>
          <a:r>
            <a:rPr lang="es-MX" sz="3200">
              <a:solidFill>
                <a:schemeClr val="bg1"/>
              </a:solidFill>
              <a:latin typeface="+mj-lt"/>
            </a:rPr>
            <a:t>Instituto Politecnico Nacional</a:t>
          </a:r>
        </a:p>
        <a:p>
          <a:pPr algn="ctr"/>
          <a:r>
            <a:rPr lang="es-MX" sz="3200">
              <a:solidFill>
                <a:schemeClr val="bg1"/>
              </a:solidFill>
              <a:latin typeface="+mj-lt"/>
            </a:rPr>
            <a:t>Escuela</a:t>
          </a:r>
          <a:r>
            <a:rPr lang="es-MX" sz="3200" baseline="0">
              <a:solidFill>
                <a:schemeClr val="bg1"/>
              </a:solidFill>
              <a:latin typeface="+mj-lt"/>
            </a:rPr>
            <a:t> Superior de Computo</a:t>
          </a:r>
        </a:p>
        <a:p>
          <a:pPr algn="ctr"/>
          <a:endParaRPr lang="es-MX" sz="3200" baseline="0">
            <a:solidFill>
              <a:schemeClr val="bg1"/>
            </a:solidFill>
            <a:latin typeface="+mj-lt"/>
          </a:endParaRPr>
        </a:p>
        <a:p>
          <a:pPr algn="ctr"/>
          <a:r>
            <a:rPr lang="es-MX" sz="3200" baseline="0">
              <a:solidFill>
                <a:schemeClr val="bg1"/>
              </a:solidFill>
              <a:latin typeface="+mj-lt"/>
            </a:rPr>
            <a:t>Practica 1 Unidad 3</a:t>
          </a:r>
        </a:p>
        <a:p>
          <a:pPr algn="ctr"/>
          <a:endParaRPr lang="es-MX" sz="3200" baseline="0">
            <a:solidFill>
              <a:schemeClr val="bg1"/>
            </a:solidFill>
            <a:latin typeface="+mj-lt"/>
          </a:endParaRPr>
        </a:p>
        <a:p>
          <a:pPr algn="ctr"/>
          <a:r>
            <a:rPr lang="es-MX" sz="3200" baseline="0">
              <a:solidFill>
                <a:schemeClr val="bg1"/>
              </a:solidFill>
              <a:latin typeface="+mj-lt"/>
            </a:rPr>
            <a:t>Administracion Financiera</a:t>
          </a:r>
        </a:p>
        <a:p>
          <a:pPr algn="ctr"/>
          <a:endParaRPr lang="es-MX" sz="3200" baseline="0">
            <a:solidFill>
              <a:schemeClr val="bg1"/>
            </a:solidFill>
            <a:latin typeface="+mj-lt"/>
          </a:endParaRPr>
        </a:p>
        <a:p>
          <a:pPr algn="ctr"/>
          <a:r>
            <a:rPr lang="es-MX" sz="3200" baseline="0">
              <a:solidFill>
                <a:schemeClr val="bg1"/>
              </a:solidFill>
              <a:latin typeface="+mj-lt"/>
            </a:rPr>
            <a:t>Integrantes:</a:t>
          </a:r>
        </a:p>
        <a:p>
          <a:pPr algn="ctr"/>
          <a:r>
            <a:rPr lang="es-MX" sz="3200" baseline="0">
              <a:solidFill>
                <a:schemeClr val="bg1"/>
              </a:solidFill>
              <a:latin typeface="+mj-lt"/>
            </a:rPr>
            <a:t>Mora Ayala Jose Antonio</a:t>
          </a:r>
        </a:p>
        <a:p>
          <a:pPr algn="ctr"/>
          <a:r>
            <a:rPr lang="es-MX" sz="3200" baseline="0">
              <a:solidFill>
                <a:schemeClr val="bg1"/>
              </a:solidFill>
              <a:latin typeface="+mj-lt"/>
            </a:rPr>
            <a:t>Torres Carrillo Josehf Miguel Angel</a:t>
          </a:r>
        </a:p>
        <a:p>
          <a:pPr algn="ctr"/>
          <a:r>
            <a:rPr lang="es-MX" sz="3200" baseline="0">
              <a:solidFill>
                <a:schemeClr val="bg1"/>
              </a:solidFill>
              <a:latin typeface="+mj-lt"/>
            </a:rPr>
            <a:t>Tovar Jacuinde Rodrigo</a:t>
          </a:r>
        </a:p>
        <a:p>
          <a:pPr algn="ctr"/>
          <a:endParaRPr lang="es-MX" sz="3200" baseline="0">
            <a:solidFill>
              <a:schemeClr val="bg1"/>
            </a:solidFill>
            <a:latin typeface="+mj-lt"/>
          </a:endParaRPr>
        </a:p>
        <a:p>
          <a:pPr algn="ctr"/>
          <a:r>
            <a:rPr lang="es-MX" sz="3200" baseline="0">
              <a:solidFill>
                <a:schemeClr val="bg1"/>
              </a:solidFill>
              <a:latin typeface="+mj-lt"/>
            </a:rPr>
            <a:t>Profesor</a:t>
          </a:r>
        </a:p>
        <a:p>
          <a:pPr algn="ctr"/>
          <a:r>
            <a:rPr lang="es-MX" sz="3200" baseline="0">
              <a:solidFill>
                <a:schemeClr val="bg1"/>
              </a:solidFill>
              <a:latin typeface="+mj-lt"/>
            </a:rPr>
            <a:t>Rodriguez Flores Eduardo</a:t>
          </a:r>
        </a:p>
      </xdr:txBody>
    </xdr:sp>
    <xdr:clientData/>
  </xdr:twoCellAnchor>
  <xdr:twoCellAnchor>
    <xdr:from>
      <xdr:col>1</xdr:col>
      <xdr:colOff>7141</xdr:colOff>
      <xdr:row>23</xdr:row>
      <xdr:rowOff>143471</xdr:rowOff>
    </xdr:from>
    <xdr:to>
      <xdr:col>15</xdr:col>
      <xdr:colOff>661191</xdr:colOff>
      <xdr:row>46</xdr:row>
      <xdr:rowOff>23812</xdr:rowOff>
    </xdr:to>
    <xdr:sp macro="" textlink="">
      <xdr:nvSpPr>
        <xdr:cNvPr id="4" name="Rectángulo: esquinas superiores, una redondeada y la otra cortada 3">
          <a:extLst>
            <a:ext uri="{FF2B5EF4-FFF2-40B4-BE49-F238E27FC236}">
              <a16:creationId xmlns:a16="http://schemas.microsoft.com/office/drawing/2014/main" id="{E357ABBB-6CB1-4F09-8EC4-82F2496372CB}"/>
            </a:ext>
          </a:extLst>
        </xdr:cNvPr>
        <xdr:cNvSpPr/>
      </xdr:nvSpPr>
      <xdr:spPr>
        <a:xfrm>
          <a:off x="845341" y="4524971"/>
          <a:ext cx="12388850" cy="4261841"/>
        </a:xfrm>
        <a:prstGeom prst="snipRoundRect">
          <a:avLst>
            <a:gd name="adj1" fmla="val 0"/>
            <a:gd name="adj2" fmla="val 0"/>
          </a:avLst>
        </a:prstGeom>
        <a:solidFill>
          <a:srgbClr val="F6B0A8">
            <a:alpha val="57000"/>
          </a:srgbClr>
        </a:solidFill>
        <a:effectLst>
          <a:outerShdw blurRad="76200" dist="12700" dir="2700000" sy="-23000" kx="-800400" algn="bl" rotWithShape="0">
            <a:prstClr val="black">
              <a:alpha val="20000"/>
            </a:prstClr>
          </a:outerShdw>
        </a:effectLst>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lang="es-MX" sz="3200" baseline="0">
              <a:solidFill>
                <a:schemeClr val="bg1"/>
              </a:solidFill>
              <a:effectLst/>
              <a:latin typeface="+mj-lt"/>
              <a:ea typeface="+mn-ea"/>
              <a:cs typeface="+mn-cs"/>
            </a:rPr>
            <a:t>Integrantes:</a:t>
          </a:r>
          <a:endParaRPr lang="es-MX" sz="3200">
            <a:solidFill>
              <a:schemeClr val="bg1"/>
            </a:solidFill>
            <a:effectLst/>
            <a:latin typeface="+mj-lt"/>
          </a:endParaRPr>
        </a:p>
        <a:p>
          <a:pPr algn="ctr"/>
          <a:r>
            <a:rPr lang="es-MX" sz="3200" baseline="0">
              <a:solidFill>
                <a:schemeClr val="bg1"/>
              </a:solidFill>
              <a:effectLst/>
              <a:latin typeface="+mj-lt"/>
              <a:ea typeface="+mn-ea"/>
              <a:cs typeface="+mn-cs"/>
            </a:rPr>
            <a:t>Mora Ayala Jose Antonio</a:t>
          </a:r>
          <a:endParaRPr lang="es-MX" sz="3200">
            <a:solidFill>
              <a:schemeClr val="bg1"/>
            </a:solidFill>
            <a:effectLst/>
            <a:latin typeface="+mj-lt"/>
          </a:endParaRPr>
        </a:p>
        <a:p>
          <a:pPr algn="ctr"/>
          <a:r>
            <a:rPr lang="es-MX" sz="3200" baseline="0">
              <a:solidFill>
                <a:schemeClr val="bg1"/>
              </a:solidFill>
              <a:effectLst/>
              <a:latin typeface="+mj-lt"/>
              <a:ea typeface="+mn-ea"/>
              <a:cs typeface="+mn-cs"/>
            </a:rPr>
            <a:t>Torres Carrillo Josehf Miguel Angel</a:t>
          </a:r>
          <a:endParaRPr lang="es-MX" sz="3200">
            <a:solidFill>
              <a:schemeClr val="bg1"/>
            </a:solidFill>
            <a:effectLst/>
            <a:latin typeface="+mj-lt"/>
          </a:endParaRPr>
        </a:p>
        <a:p>
          <a:pPr algn="ctr"/>
          <a:r>
            <a:rPr lang="es-MX" sz="3200" baseline="0">
              <a:solidFill>
                <a:schemeClr val="bg1"/>
              </a:solidFill>
              <a:effectLst/>
              <a:latin typeface="+mj-lt"/>
              <a:ea typeface="+mn-ea"/>
              <a:cs typeface="+mn-cs"/>
            </a:rPr>
            <a:t>Tovar Jacuinde Rodrigo</a:t>
          </a:r>
        </a:p>
        <a:p>
          <a:pPr algn="ctr"/>
          <a:endParaRPr lang="es-MX" sz="3200">
            <a:solidFill>
              <a:schemeClr val="bg1"/>
            </a:solidFill>
            <a:effectLst/>
            <a:latin typeface="+mj-lt"/>
          </a:endParaRPr>
        </a:p>
        <a:p>
          <a:pPr algn="ctr"/>
          <a:r>
            <a:rPr lang="es-MX" sz="3200" baseline="0">
              <a:solidFill>
                <a:schemeClr val="bg1"/>
              </a:solidFill>
              <a:effectLst/>
              <a:latin typeface="+mj-lt"/>
              <a:ea typeface="+mn-ea"/>
              <a:cs typeface="+mn-cs"/>
            </a:rPr>
            <a:t>Profesor</a:t>
          </a:r>
          <a:endParaRPr lang="es-MX" sz="3200">
            <a:solidFill>
              <a:schemeClr val="bg1"/>
            </a:solidFill>
            <a:effectLst/>
            <a:latin typeface="+mj-lt"/>
          </a:endParaRPr>
        </a:p>
        <a:p>
          <a:pPr algn="ctr"/>
          <a:r>
            <a:rPr lang="es-MX" sz="3200" baseline="0">
              <a:solidFill>
                <a:schemeClr val="bg1"/>
              </a:solidFill>
              <a:effectLst/>
              <a:latin typeface="+mj-lt"/>
              <a:ea typeface="+mn-ea"/>
              <a:cs typeface="+mn-cs"/>
            </a:rPr>
            <a:t>Rodriguez Flores Eduardo</a:t>
          </a:r>
          <a:endParaRPr lang="es-MX" sz="3200">
            <a:solidFill>
              <a:schemeClr val="bg1"/>
            </a:solidFill>
            <a:effectLst/>
            <a:latin typeface="+mj-lt"/>
          </a:endParaRPr>
        </a:p>
        <a:p>
          <a:pPr algn="ctr"/>
          <a:endParaRPr lang="es-MX" sz="3200" baseline="0">
            <a:solidFill>
              <a:schemeClr val="bg1"/>
            </a:solidFill>
            <a:latin typeface="+mj-lt"/>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378600</xdr:colOff>
      <xdr:row>6</xdr:row>
      <xdr:rowOff>87809</xdr:rowOff>
    </xdr:from>
    <xdr:to>
      <xdr:col>3</xdr:col>
      <xdr:colOff>360068</xdr:colOff>
      <xdr:row>10</xdr:row>
      <xdr:rowOff>9525</xdr:rowOff>
    </xdr:to>
    <xdr:pic>
      <xdr:nvPicPr>
        <xdr:cNvPr id="378" name="Imagen 10">
          <a:hlinkClick xmlns:r="http://schemas.openxmlformats.org/officeDocument/2006/relationships" r:id="rId1"/>
          <a:extLst>
            <a:ext uri="{FF2B5EF4-FFF2-40B4-BE49-F238E27FC236}">
              <a16:creationId xmlns:a16="http://schemas.microsoft.com/office/drawing/2014/main" id="{33CF21B5-72BD-4324-95AB-333B50D247C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69425" y="1268909"/>
          <a:ext cx="819668" cy="731341"/>
        </a:xfrm>
        <a:prstGeom prst="rect">
          <a:avLst/>
        </a:prstGeom>
      </xdr:spPr>
    </xdr:pic>
    <xdr:clientData/>
  </xdr:twoCellAnchor>
  <xdr:twoCellAnchor editAs="oneCell">
    <xdr:from>
      <xdr:col>3</xdr:col>
      <xdr:colOff>254185</xdr:colOff>
      <xdr:row>6</xdr:row>
      <xdr:rowOff>76313</xdr:rowOff>
    </xdr:from>
    <xdr:to>
      <xdr:col>4</xdr:col>
      <xdr:colOff>213850</xdr:colOff>
      <xdr:row>9</xdr:row>
      <xdr:rowOff>194281</xdr:rowOff>
    </xdr:to>
    <xdr:pic>
      <xdr:nvPicPr>
        <xdr:cNvPr id="377" name="Imagen 12">
          <a:hlinkClick xmlns:r="http://schemas.openxmlformats.org/officeDocument/2006/relationships" r:id="rId3"/>
          <a:extLst>
            <a:ext uri="{FF2B5EF4-FFF2-40B4-BE49-F238E27FC236}">
              <a16:creationId xmlns:a16="http://schemas.microsoft.com/office/drawing/2014/main" id="{D1F1D717-75B5-4942-900E-1897C437603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883210" y="1257413"/>
          <a:ext cx="797865" cy="718043"/>
        </a:xfrm>
        <a:prstGeom prst="rect">
          <a:avLst/>
        </a:prstGeom>
      </xdr:spPr>
    </xdr:pic>
    <xdr:clientData/>
  </xdr:twoCellAnchor>
  <xdr:twoCellAnchor editAs="oneCell">
    <xdr:from>
      <xdr:col>2</xdr:col>
      <xdr:colOff>382980</xdr:colOff>
      <xdr:row>9</xdr:row>
      <xdr:rowOff>166362</xdr:rowOff>
    </xdr:from>
    <xdr:to>
      <xdr:col>3</xdr:col>
      <xdr:colOff>342646</xdr:colOff>
      <xdr:row>13</xdr:row>
      <xdr:rowOff>125907</xdr:rowOff>
    </xdr:to>
    <xdr:pic>
      <xdr:nvPicPr>
        <xdr:cNvPr id="379" name="Imagen 14">
          <a:hlinkClick xmlns:r="http://schemas.openxmlformats.org/officeDocument/2006/relationships" r:id="rId5"/>
          <a:extLst>
            <a:ext uri="{FF2B5EF4-FFF2-40B4-BE49-F238E27FC236}">
              <a16:creationId xmlns:a16="http://schemas.microsoft.com/office/drawing/2014/main" id="{613A2AAE-D19E-41CE-B0DF-B2848ED67FB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73805" y="1957062"/>
          <a:ext cx="797866" cy="712020"/>
        </a:xfrm>
        <a:prstGeom prst="rect">
          <a:avLst/>
        </a:prstGeom>
      </xdr:spPr>
    </xdr:pic>
    <xdr:clientData/>
  </xdr:twoCellAnchor>
  <xdr:twoCellAnchor editAs="oneCell">
    <xdr:from>
      <xdr:col>3</xdr:col>
      <xdr:colOff>255289</xdr:colOff>
      <xdr:row>9</xdr:row>
      <xdr:rowOff>170084</xdr:rowOff>
    </xdr:from>
    <xdr:to>
      <xdr:col>4</xdr:col>
      <xdr:colOff>214953</xdr:colOff>
      <xdr:row>13</xdr:row>
      <xdr:rowOff>130051</xdr:rowOff>
    </xdr:to>
    <xdr:pic>
      <xdr:nvPicPr>
        <xdr:cNvPr id="380" name="Imagen 16">
          <a:hlinkClick xmlns:r="http://schemas.openxmlformats.org/officeDocument/2006/relationships" r:id="rId7"/>
          <a:extLst>
            <a:ext uri="{FF2B5EF4-FFF2-40B4-BE49-F238E27FC236}">
              <a16:creationId xmlns:a16="http://schemas.microsoft.com/office/drawing/2014/main" id="{0AFF88E4-770E-45FC-BA25-F6A1D49868D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84314" y="1960784"/>
          <a:ext cx="797864" cy="712442"/>
        </a:xfrm>
        <a:prstGeom prst="rect">
          <a:avLst/>
        </a:prstGeom>
      </xdr:spPr>
    </xdr:pic>
    <xdr:clientData/>
  </xdr:twoCellAnchor>
  <xdr:twoCellAnchor editAs="oneCell">
    <xdr:from>
      <xdr:col>2</xdr:col>
      <xdr:colOff>771334</xdr:colOff>
      <xdr:row>13</xdr:row>
      <xdr:rowOff>3086</xdr:rowOff>
    </xdr:from>
    <xdr:to>
      <xdr:col>3</xdr:col>
      <xdr:colOff>730472</xdr:colOff>
      <xdr:row>15</xdr:row>
      <xdr:rowOff>356088</xdr:rowOff>
    </xdr:to>
    <xdr:pic>
      <xdr:nvPicPr>
        <xdr:cNvPr id="381" name="Imagen 18">
          <a:hlinkClick xmlns:r="http://schemas.openxmlformats.org/officeDocument/2006/relationships" r:id="rId9"/>
          <a:extLst>
            <a:ext uri="{FF2B5EF4-FFF2-40B4-BE49-F238E27FC236}">
              <a16:creationId xmlns:a16="http://schemas.microsoft.com/office/drawing/2014/main" id="{D71D7EC2-05F7-404A-8760-C89C06B01D7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562159" y="2574836"/>
          <a:ext cx="797338" cy="714952"/>
        </a:xfrm>
        <a:prstGeom prst="rect">
          <a:avLst/>
        </a:prstGeom>
      </xdr:spPr>
    </xdr:pic>
    <xdr:clientData/>
  </xdr:twoCellAnchor>
  <xdr:twoCellAnchor editAs="oneCell">
    <xdr:from>
      <xdr:col>5</xdr:col>
      <xdr:colOff>269673</xdr:colOff>
      <xdr:row>6</xdr:row>
      <xdr:rowOff>73270</xdr:rowOff>
    </xdr:from>
    <xdr:to>
      <xdr:col>6</xdr:col>
      <xdr:colOff>224936</xdr:colOff>
      <xdr:row>9</xdr:row>
      <xdr:rowOff>183794</xdr:rowOff>
    </xdr:to>
    <xdr:pic>
      <xdr:nvPicPr>
        <xdr:cNvPr id="375" name="Imagen 21">
          <a:hlinkClick xmlns:r="http://schemas.openxmlformats.org/officeDocument/2006/relationships" r:id="rId11"/>
          <a:extLst>
            <a:ext uri="{FF2B5EF4-FFF2-40B4-BE49-F238E27FC236}">
              <a16:creationId xmlns:a16="http://schemas.microsoft.com/office/drawing/2014/main" id="{F8D06E95-9BC7-4091-84E9-0526C12CD71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575098" y="1254370"/>
          <a:ext cx="793463" cy="710599"/>
        </a:xfrm>
        <a:prstGeom prst="rect">
          <a:avLst/>
        </a:prstGeom>
      </xdr:spPr>
    </xdr:pic>
    <xdr:clientData/>
  </xdr:twoCellAnchor>
  <xdr:twoCellAnchor editAs="oneCell">
    <xdr:from>
      <xdr:col>6</xdr:col>
      <xdr:colOff>228051</xdr:colOff>
      <xdr:row>6</xdr:row>
      <xdr:rowOff>55432</xdr:rowOff>
    </xdr:from>
    <xdr:to>
      <xdr:col>7</xdr:col>
      <xdr:colOff>183315</xdr:colOff>
      <xdr:row>9</xdr:row>
      <xdr:rowOff>170222</xdr:rowOff>
    </xdr:to>
    <xdr:pic>
      <xdr:nvPicPr>
        <xdr:cNvPr id="374" name="Imagen 22">
          <a:hlinkClick xmlns:r="http://schemas.openxmlformats.org/officeDocument/2006/relationships" r:id="rId13"/>
          <a:extLst>
            <a:ext uri="{FF2B5EF4-FFF2-40B4-BE49-F238E27FC236}">
              <a16:creationId xmlns:a16="http://schemas.microsoft.com/office/drawing/2014/main" id="{EFA34189-C7C7-48AC-89E7-C79FE4C06BC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371676" y="1236532"/>
          <a:ext cx="793464" cy="714865"/>
        </a:xfrm>
        <a:prstGeom prst="rect">
          <a:avLst/>
        </a:prstGeom>
      </xdr:spPr>
    </xdr:pic>
    <xdr:clientData/>
  </xdr:twoCellAnchor>
  <xdr:twoCellAnchor editAs="oneCell">
    <xdr:from>
      <xdr:col>5</xdr:col>
      <xdr:colOff>268923</xdr:colOff>
      <xdr:row>9</xdr:row>
      <xdr:rowOff>108277</xdr:rowOff>
    </xdr:from>
    <xdr:to>
      <xdr:col>6</xdr:col>
      <xdr:colOff>224188</xdr:colOff>
      <xdr:row>13</xdr:row>
      <xdr:rowOff>64653</xdr:rowOff>
    </xdr:to>
    <xdr:pic>
      <xdr:nvPicPr>
        <xdr:cNvPr id="376" name="Imagen 23">
          <a:hlinkClick xmlns:r="http://schemas.openxmlformats.org/officeDocument/2006/relationships" r:id="rId15"/>
          <a:extLst>
            <a:ext uri="{FF2B5EF4-FFF2-40B4-BE49-F238E27FC236}">
              <a16:creationId xmlns:a16="http://schemas.microsoft.com/office/drawing/2014/main" id="{13C6ABEF-831B-4E32-B61D-4F8F09197F9D}"/>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574348" y="1898977"/>
          <a:ext cx="793465" cy="708851"/>
        </a:xfrm>
        <a:prstGeom prst="rect">
          <a:avLst/>
        </a:prstGeom>
      </xdr:spPr>
    </xdr:pic>
    <xdr:clientData/>
  </xdr:twoCellAnchor>
  <xdr:twoCellAnchor editAs="oneCell">
    <xdr:from>
      <xdr:col>6</xdr:col>
      <xdr:colOff>251136</xdr:colOff>
      <xdr:row>9</xdr:row>
      <xdr:rowOff>101544</xdr:rowOff>
    </xdr:from>
    <xdr:to>
      <xdr:col>7</xdr:col>
      <xdr:colOff>206399</xdr:colOff>
      <xdr:row>13</xdr:row>
      <xdr:rowOff>60059</xdr:rowOff>
    </xdr:to>
    <xdr:pic>
      <xdr:nvPicPr>
        <xdr:cNvPr id="373" name="Imagen 24">
          <a:hlinkClick xmlns:r="http://schemas.openxmlformats.org/officeDocument/2006/relationships" r:id="rId17"/>
          <a:extLst>
            <a:ext uri="{FF2B5EF4-FFF2-40B4-BE49-F238E27FC236}">
              <a16:creationId xmlns:a16="http://schemas.microsoft.com/office/drawing/2014/main" id="{778D3C88-4C24-43AB-88D3-EBF98E6DD2F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394761" y="1892244"/>
          <a:ext cx="793463" cy="710990"/>
        </a:xfrm>
        <a:prstGeom prst="rect">
          <a:avLst/>
        </a:prstGeom>
      </xdr:spPr>
    </xdr:pic>
    <xdr:clientData/>
  </xdr:twoCellAnchor>
  <xdr:twoCellAnchor editAs="oneCell">
    <xdr:from>
      <xdr:col>5</xdr:col>
      <xdr:colOff>746409</xdr:colOff>
      <xdr:row>12</xdr:row>
      <xdr:rowOff>132225</xdr:rowOff>
    </xdr:from>
    <xdr:to>
      <xdr:col>6</xdr:col>
      <xdr:colOff>702179</xdr:colOff>
      <xdr:row>15</xdr:row>
      <xdr:rowOff>302801</xdr:rowOff>
    </xdr:to>
    <xdr:pic>
      <xdr:nvPicPr>
        <xdr:cNvPr id="372" name="Imagen 25">
          <a:hlinkClick xmlns:r="http://schemas.openxmlformats.org/officeDocument/2006/relationships" r:id="rId19"/>
          <a:extLst>
            <a:ext uri="{FF2B5EF4-FFF2-40B4-BE49-F238E27FC236}">
              <a16:creationId xmlns:a16="http://schemas.microsoft.com/office/drawing/2014/main" id="{48821BBD-10B8-4097-BF0A-E251E5F2D4B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051834" y="2513475"/>
          <a:ext cx="793970" cy="713501"/>
        </a:xfrm>
        <a:prstGeom prst="rect">
          <a:avLst/>
        </a:prstGeom>
      </xdr:spPr>
    </xdr:pic>
    <xdr:clientData/>
  </xdr:twoCellAnchor>
  <xdr:twoCellAnchor editAs="oneCell">
    <xdr:from>
      <xdr:col>1</xdr:col>
      <xdr:colOff>242564</xdr:colOff>
      <xdr:row>6</xdr:row>
      <xdr:rowOff>43874</xdr:rowOff>
    </xdr:from>
    <xdr:to>
      <xdr:col>1</xdr:col>
      <xdr:colOff>1033096</xdr:colOff>
      <xdr:row>9</xdr:row>
      <xdr:rowOff>147775</xdr:rowOff>
    </xdr:to>
    <xdr:pic>
      <xdr:nvPicPr>
        <xdr:cNvPr id="332" name="Imagen 26">
          <a:hlinkClick xmlns:r="http://schemas.openxmlformats.org/officeDocument/2006/relationships" r:id="rId21"/>
          <a:extLst>
            <a:ext uri="{FF2B5EF4-FFF2-40B4-BE49-F238E27FC236}">
              <a16:creationId xmlns:a16="http://schemas.microsoft.com/office/drawing/2014/main" id="{3B9F748E-5F9E-4FF0-9FC0-FB238EBEB5A1}"/>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077833" y="1223509"/>
          <a:ext cx="790532" cy="703976"/>
        </a:xfrm>
        <a:prstGeom prst="rect">
          <a:avLst/>
        </a:prstGeom>
      </xdr:spPr>
    </xdr:pic>
    <xdr:clientData/>
  </xdr:twoCellAnchor>
  <xdr:twoCellAnchor editAs="oneCell">
    <xdr:from>
      <xdr:col>1</xdr:col>
      <xdr:colOff>239066</xdr:colOff>
      <xdr:row>9</xdr:row>
      <xdr:rowOff>162612</xdr:rowOff>
    </xdr:from>
    <xdr:to>
      <xdr:col>1</xdr:col>
      <xdr:colOff>1025935</xdr:colOff>
      <xdr:row>13</xdr:row>
      <xdr:rowOff>123519</xdr:rowOff>
    </xdr:to>
    <xdr:pic>
      <xdr:nvPicPr>
        <xdr:cNvPr id="336" name="Imagen 28">
          <a:hlinkClick xmlns:r="http://schemas.openxmlformats.org/officeDocument/2006/relationships" r:id="rId23"/>
          <a:extLst>
            <a:ext uri="{FF2B5EF4-FFF2-40B4-BE49-F238E27FC236}">
              <a16:creationId xmlns:a16="http://schemas.microsoft.com/office/drawing/2014/main" id="{0C56EEB7-8045-491E-989A-9D9FF92A1AF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078457" y="1960456"/>
          <a:ext cx="786869" cy="713382"/>
        </a:xfrm>
        <a:prstGeom prst="rect">
          <a:avLst/>
        </a:prstGeom>
      </xdr:spPr>
    </xdr:pic>
    <xdr:clientData/>
  </xdr:twoCellAnchor>
  <xdr:twoCellAnchor editAs="oneCell">
    <xdr:from>
      <xdr:col>1</xdr:col>
      <xdr:colOff>1061127</xdr:colOff>
      <xdr:row>9</xdr:row>
      <xdr:rowOff>138089</xdr:rowOff>
    </xdr:from>
    <xdr:to>
      <xdr:col>1</xdr:col>
      <xdr:colOff>1855780</xdr:colOff>
      <xdr:row>13</xdr:row>
      <xdr:rowOff>99416</xdr:rowOff>
    </xdr:to>
    <xdr:pic>
      <xdr:nvPicPr>
        <xdr:cNvPr id="334" name="Imagen 29">
          <a:hlinkClick xmlns:r="http://schemas.openxmlformats.org/officeDocument/2006/relationships" r:id="rId25"/>
          <a:extLst>
            <a:ext uri="{FF2B5EF4-FFF2-40B4-BE49-F238E27FC236}">
              <a16:creationId xmlns:a16="http://schemas.microsoft.com/office/drawing/2014/main" id="{D0804A11-637F-4D9E-BB9C-4E2D58707F69}"/>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900518" y="1935933"/>
          <a:ext cx="794653" cy="713802"/>
        </a:xfrm>
        <a:prstGeom prst="rect">
          <a:avLst/>
        </a:prstGeom>
      </xdr:spPr>
    </xdr:pic>
    <xdr:clientData/>
  </xdr:twoCellAnchor>
  <xdr:twoCellAnchor editAs="oneCell">
    <xdr:from>
      <xdr:col>1</xdr:col>
      <xdr:colOff>609670</xdr:colOff>
      <xdr:row>12</xdr:row>
      <xdr:rowOff>157323</xdr:rowOff>
    </xdr:from>
    <xdr:to>
      <xdr:col>1</xdr:col>
      <xdr:colOff>1407762</xdr:colOff>
      <xdr:row>15</xdr:row>
      <xdr:rowOff>327780</xdr:rowOff>
    </xdr:to>
    <xdr:pic>
      <xdr:nvPicPr>
        <xdr:cNvPr id="335" name="Imagen 30">
          <a:hlinkClick xmlns:r="http://schemas.openxmlformats.org/officeDocument/2006/relationships" r:id="rId27"/>
          <a:extLst>
            <a:ext uri="{FF2B5EF4-FFF2-40B4-BE49-F238E27FC236}">
              <a16:creationId xmlns:a16="http://schemas.microsoft.com/office/drawing/2014/main" id="{6C597E7E-3577-471E-A3D3-625E87A88BA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449061" y="2544526"/>
          <a:ext cx="798092" cy="713382"/>
        </a:xfrm>
        <a:prstGeom prst="rect">
          <a:avLst/>
        </a:prstGeom>
      </xdr:spPr>
    </xdr:pic>
    <xdr:clientData/>
  </xdr:twoCellAnchor>
  <xdr:twoCellAnchor editAs="oneCell">
    <xdr:from>
      <xdr:col>7</xdr:col>
      <xdr:colOff>639466</xdr:colOff>
      <xdr:row>6</xdr:row>
      <xdr:rowOff>95808</xdr:rowOff>
    </xdr:from>
    <xdr:to>
      <xdr:col>8</xdr:col>
      <xdr:colOff>594730</xdr:colOff>
      <xdr:row>10</xdr:row>
      <xdr:rowOff>2610</xdr:rowOff>
    </xdr:to>
    <xdr:pic>
      <xdr:nvPicPr>
        <xdr:cNvPr id="368" name="Imagen 31">
          <a:hlinkClick xmlns:r="http://schemas.openxmlformats.org/officeDocument/2006/relationships" r:id="rId28"/>
          <a:extLst>
            <a:ext uri="{FF2B5EF4-FFF2-40B4-BE49-F238E27FC236}">
              <a16:creationId xmlns:a16="http://schemas.microsoft.com/office/drawing/2014/main" id="{5F0C01E1-14B9-490D-B842-378C05804ED9}"/>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7621291" y="1276908"/>
          <a:ext cx="793464" cy="713252"/>
        </a:xfrm>
        <a:prstGeom prst="rect">
          <a:avLst/>
        </a:prstGeom>
      </xdr:spPr>
    </xdr:pic>
    <xdr:clientData/>
  </xdr:twoCellAnchor>
  <xdr:twoCellAnchor editAs="oneCell">
    <xdr:from>
      <xdr:col>8</xdr:col>
      <xdr:colOff>650398</xdr:colOff>
      <xdr:row>6</xdr:row>
      <xdr:rowOff>89350</xdr:rowOff>
    </xdr:from>
    <xdr:to>
      <xdr:col>9</xdr:col>
      <xdr:colOff>605662</xdr:colOff>
      <xdr:row>10</xdr:row>
      <xdr:rowOff>2138</xdr:rowOff>
    </xdr:to>
    <xdr:pic>
      <xdr:nvPicPr>
        <xdr:cNvPr id="367" name="Imagen 32">
          <a:hlinkClick xmlns:r="http://schemas.openxmlformats.org/officeDocument/2006/relationships" r:id="rId30"/>
          <a:extLst>
            <a:ext uri="{FF2B5EF4-FFF2-40B4-BE49-F238E27FC236}">
              <a16:creationId xmlns:a16="http://schemas.microsoft.com/office/drawing/2014/main" id="{2216CA30-627C-4860-892C-64DEB0716C74}"/>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8470423" y="1270450"/>
          <a:ext cx="793464" cy="719238"/>
        </a:xfrm>
        <a:prstGeom prst="rect">
          <a:avLst/>
        </a:prstGeom>
      </xdr:spPr>
    </xdr:pic>
    <xdr:clientData/>
  </xdr:twoCellAnchor>
  <xdr:twoCellAnchor editAs="oneCell">
    <xdr:from>
      <xdr:col>7</xdr:col>
      <xdr:colOff>616738</xdr:colOff>
      <xdr:row>9</xdr:row>
      <xdr:rowOff>155838</xdr:rowOff>
    </xdr:from>
    <xdr:to>
      <xdr:col>8</xdr:col>
      <xdr:colOff>572001</xdr:colOff>
      <xdr:row>13</xdr:row>
      <xdr:rowOff>115071</xdr:rowOff>
    </xdr:to>
    <xdr:pic>
      <xdr:nvPicPr>
        <xdr:cNvPr id="371" name="Imagen 33">
          <a:hlinkClick xmlns:r="http://schemas.openxmlformats.org/officeDocument/2006/relationships" r:id="rId32"/>
          <a:extLst>
            <a:ext uri="{FF2B5EF4-FFF2-40B4-BE49-F238E27FC236}">
              <a16:creationId xmlns:a16="http://schemas.microsoft.com/office/drawing/2014/main" id="{00AF6ECC-2CA0-4A1E-A676-5B2955E7730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598563" y="1946538"/>
          <a:ext cx="793463" cy="711708"/>
        </a:xfrm>
        <a:prstGeom prst="rect">
          <a:avLst/>
        </a:prstGeom>
      </xdr:spPr>
    </xdr:pic>
    <xdr:clientData/>
  </xdr:twoCellAnchor>
  <xdr:twoCellAnchor editAs="oneCell">
    <xdr:from>
      <xdr:col>8</xdr:col>
      <xdr:colOff>642911</xdr:colOff>
      <xdr:row>9</xdr:row>
      <xdr:rowOff>167034</xdr:rowOff>
    </xdr:from>
    <xdr:to>
      <xdr:col>9</xdr:col>
      <xdr:colOff>598173</xdr:colOff>
      <xdr:row>13</xdr:row>
      <xdr:rowOff>126687</xdr:rowOff>
    </xdr:to>
    <xdr:pic>
      <xdr:nvPicPr>
        <xdr:cNvPr id="370" name="Imagen 34">
          <a:hlinkClick xmlns:r="http://schemas.openxmlformats.org/officeDocument/2006/relationships" r:id="rId33"/>
          <a:extLst>
            <a:ext uri="{FF2B5EF4-FFF2-40B4-BE49-F238E27FC236}">
              <a16:creationId xmlns:a16="http://schemas.microsoft.com/office/drawing/2014/main" id="{94AC5A60-1C7A-4F4A-AB1C-B6A4CC661CD4}"/>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8462936" y="1957734"/>
          <a:ext cx="793462" cy="712128"/>
        </a:xfrm>
        <a:prstGeom prst="rect">
          <a:avLst/>
        </a:prstGeom>
      </xdr:spPr>
    </xdr:pic>
    <xdr:clientData/>
  </xdr:twoCellAnchor>
  <xdr:twoCellAnchor editAs="oneCell">
    <xdr:from>
      <xdr:col>8</xdr:col>
      <xdr:colOff>233536</xdr:colOff>
      <xdr:row>12</xdr:row>
      <xdr:rowOff>122425</xdr:rowOff>
    </xdr:from>
    <xdr:to>
      <xdr:col>9</xdr:col>
      <xdr:colOff>192236</xdr:colOff>
      <xdr:row>15</xdr:row>
      <xdr:rowOff>291865</xdr:rowOff>
    </xdr:to>
    <xdr:pic>
      <xdr:nvPicPr>
        <xdr:cNvPr id="369" name="Imagen 35">
          <a:hlinkClick xmlns:r="http://schemas.openxmlformats.org/officeDocument/2006/relationships" r:id="rId34"/>
          <a:extLst>
            <a:ext uri="{FF2B5EF4-FFF2-40B4-BE49-F238E27FC236}">
              <a16:creationId xmlns:a16="http://schemas.microsoft.com/office/drawing/2014/main" id="{AB82ED1B-1440-4AA5-80A6-A9C7EDC585EC}"/>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8053561" y="2503675"/>
          <a:ext cx="796900" cy="712365"/>
        </a:xfrm>
        <a:prstGeom prst="rect">
          <a:avLst/>
        </a:prstGeom>
      </xdr:spPr>
    </xdr:pic>
    <xdr:clientData/>
  </xdr:twoCellAnchor>
  <xdr:twoCellAnchor editAs="oneCell">
    <xdr:from>
      <xdr:col>1</xdr:col>
      <xdr:colOff>1014230</xdr:colOff>
      <xdr:row>6</xdr:row>
      <xdr:rowOff>59394</xdr:rowOff>
    </xdr:from>
    <xdr:to>
      <xdr:col>1</xdr:col>
      <xdr:colOff>1804764</xdr:colOff>
      <xdr:row>9</xdr:row>
      <xdr:rowOff>169281</xdr:rowOff>
    </xdr:to>
    <xdr:pic>
      <xdr:nvPicPr>
        <xdr:cNvPr id="328" name="Imagen 41">
          <a:hlinkClick xmlns:r="http://schemas.openxmlformats.org/officeDocument/2006/relationships" r:id="rId36"/>
          <a:extLst>
            <a:ext uri="{FF2B5EF4-FFF2-40B4-BE49-F238E27FC236}">
              <a16:creationId xmlns:a16="http://schemas.microsoft.com/office/drawing/2014/main" id="{3FE956F5-F5C8-413F-BE04-D8DF572D90FA}"/>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1849499" y="1239029"/>
          <a:ext cx="790534" cy="709962"/>
        </a:xfrm>
        <a:prstGeom prst="rect">
          <a:avLst/>
        </a:prstGeom>
      </xdr:spPr>
    </xdr:pic>
    <xdr:clientData/>
  </xdr:twoCellAnchor>
  <xdr:twoCellAnchor editAs="oneCell">
    <xdr:from>
      <xdr:col>2</xdr:col>
      <xdr:colOff>302420</xdr:colOff>
      <xdr:row>0</xdr:row>
      <xdr:rowOff>169295</xdr:rowOff>
    </xdr:from>
    <xdr:to>
      <xdr:col>4</xdr:col>
      <xdr:colOff>713699</xdr:colOff>
      <xdr:row>6</xdr:row>
      <xdr:rowOff>2645</xdr:rowOff>
    </xdr:to>
    <xdr:pic>
      <xdr:nvPicPr>
        <xdr:cNvPr id="4" name="Imagen 1">
          <a:hlinkClick xmlns:r="http://schemas.openxmlformats.org/officeDocument/2006/relationships" r:id="rId38"/>
          <a:extLst>
            <a:ext uri="{FF2B5EF4-FFF2-40B4-BE49-F238E27FC236}">
              <a16:creationId xmlns:a16="http://schemas.microsoft.com/office/drawing/2014/main" id="{3803F04D-F4D6-41C7-8808-B0031B289B8C}"/>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093659" y="169295"/>
          <a:ext cx="2087679" cy="976350"/>
        </a:xfrm>
        <a:prstGeom prst="rect">
          <a:avLst/>
        </a:prstGeom>
      </xdr:spPr>
    </xdr:pic>
    <xdr:clientData/>
  </xdr:twoCellAnchor>
  <xdr:twoCellAnchor editAs="oneCell">
    <xdr:from>
      <xdr:col>1</xdr:col>
      <xdr:colOff>173936</xdr:colOff>
      <xdr:row>0</xdr:row>
      <xdr:rowOff>157370</xdr:rowOff>
    </xdr:from>
    <xdr:to>
      <xdr:col>2</xdr:col>
      <xdr:colOff>317089</xdr:colOff>
      <xdr:row>5</xdr:row>
      <xdr:rowOff>209795</xdr:rowOff>
    </xdr:to>
    <xdr:pic>
      <xdr:nvPicPr>
        <xdr:cNvPr id="5" name="Imagen 2">
          <a:hlinkClick xmlns:r="http://schemas.openxmlformats.org/officeDocument/2006/relationships" r:id="rId40"/>
          <a:extLst>
            <a:ext uri="{FF2B5EF4-FFF2-40B4-BE49-F238E27FC236}">
              <a16:creationId xmlns:a16="http://schemas.microsoft.com/office/drawing/2014/main" id="{64A8DD66-6037-4297-ACBF-F80B56D7A949}"/>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1010479" y="157370"/>
          <a:ext cx="2095778" cy="976350"/>
        </a:xfrm>
        <a:prstGeom prst="rect">
          <a:avLst/>
        </a:prstGeom>
      </xdr:spPr>
    </xdr:pic>
    <xdr:clientData/>
  </xdr:twoCellAnchor>
  <xdr:twoCellAnchor editAs="oneCell">
    <xdr:from>
      <xdr:col>4</xdr:col>
      <xdr:colOff>782378</xdr:colOff>
      <xdr:row>0</xdr:row>
      <xdr:rowOff>172339</xdr:rowOff>
    </xdr:from>
    <xdr:to>
      <xdr:col>7</xdr:col>
      <xdr:colOff>362741</xdr:colOff>
      <xdr:row>6</xdr:row>
      <xdr:rowOff>5689</xdr:rowOff>
    </xdr:to>
    <xdr:pic>
      <xdr:nvPicPr>
        <xdr:cNvPr id="6" name="Imagen 3">
          <a:hlinkClick xmlns:r="http://schemas.openxmlformats.org/officeDocument/2006/relationships" r:id="rId42"/>
          <a:extLst>
            <a:ext uri="{FF2B5EF4-FFF2-40B4-BE49-F238E27FC236}">
              <a16:creationId xmlns:a16="http://schemas.microsoft.com/office/drawing/2014/main" id="{1BFC6377-7300-448B-A119-06F1DE13B44D}"/>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246704" y="172339"/>
          <a:ext cx="2094963" cy="976350"/>
        </a:xfrm>
        <a:prstGeom prst="rect">
          <a:avLst/>
        </a:prstGeom>
      </xdr:spPr>
    </xdr:pic>
    <xdr:clientData/>
  </xdr:twoCellAnchor>
  <xdr:twoCellAnchor editAs="oneCell">
    <xdr:from>
      <xdr:col>7</xdr:col>
      <xdr:colOff>394834</xdr:colOff>
      <xdr:row>1</xdr:row>
      <xdr:rowOff>20802</xdr:rowOff>
    </xdr:from>
    <xdr:to>
      <xdr:col>9</xdr:col>
      <xdr:colOff>810874</xdr:colOff>
      <xdr:row>5</xdr:row>
      <xdr:rowOff>205525</xdr:rowOff>
    </xdr:to>
    <xdr:pic>
      <xdr:nvPicPr>
        <xdr:cNvPr id="9" name="Imagen 4">
          <a:hlinkClick xmlns:r="http://schemas.openxmlformats.org/officeDocument/2006/relationships" r:id="rId44"/>
          <a:extLst>
            <a:ext uri="{FF2B5EF4-FFF2-40B4-BE49-F238E27FC236}">
              <a16:creationId xmlns:a16="http://schemas.microsoft.com/office/drawing/2014/main" id="{1571EE4C-F644-42FA-AEF7-F408CB409B74}"/>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xdr:blipFill>
      <xdr:spPr>
        <a:xfrm>
          <a:off x="7368791" y="211302"/>
          <a:ext cx="2092440" cy="927673"/>
        </a:xfrm>
        <a:prstGeom prst="rect">
          <a:avLst/>
        </a:prstGeom>
      </xdr:spPr>
    </xdr:pic>
    <xdr:clientData/>
  </xdr:twoCellAnchor>
  <xdr:twoCellAnchor editAs="oneCell">
    <xdr:from>
      <xdr:col>9</xdr:col>
      <xdr:colOff>790584</xdr:colOff>
      <xdr:row>1</xdr:row>
      <xdr:rowOff>20724</xdr:rowOff>
    </xdr:from>
    <xdr:to>
      <xdr:col>12</xdr:col>
      <xdr:colOff>390551</xdr:colOff>
      <xdr:row>6</xdr:row>
      <xdr:rowOff>591</xdr:rowOff>
    </xdr:to>
    <xdr:pic>
      <xdr:nvPicPr>
        <xdr:cNvPr id="10" name="Imagen 10">
          <a:hlinkClick xmlns:r="http://schemas.openxmlformats.org/officeDocument/2006/relationships" r:id="rId46"/>
          <a:extLst>
            <a:ext uri="{FF2B5EF4-FFF2-40B4-BE49-F238E27FC236}">
              <a16:creationId xmlns:a16="http://schemas.microsoft.com/office/drawing/2014/main" id="{25D9C999-8809-4089-9D94-E137F31672E2}"/>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xdr:blipFill>
      <xdr:spPr>
        <a:xfrm>
          <a:off x="9437627" y="211224"/>
          <a:ext cx="2114567" cy="937130"/>
        </a:xfrm>
        <a:prstGeom prst="rect">
          <a:avLst/>
        </a:prstGeom>
      </xdr:spPr>
    </xdr:pic>
    <xdr:clientData/>
  </xdr:twoCellAnchor>
  <xdr:twoCellAnchor editAs="oneCell">
    <xdr:from>
      <xdr:col>12</xdr:col>
      <xdr:colOff>492304</xdr:colOff>
      <xdr:row>1</xdr:row>
      <xdr:rowOff>21405</xdr:rowOff>
    </xdr:from>
    <xdr:to>
      <xdr:col>15</xdr:col>
      <xdr:colOff>194853</xdr:colOff>
      <xdr:row>6</xdr:row>
      <xdr:rowOff>53512</xdr:rowOff>
    </xdr:to>
    <xdr:pic>
      <xdr:nvPicPr>
        <xdr:cNvPr id="3" name="Imagen 2">
          <a:hlinkClick xmlns:r="http://schemas.openxmlformats.org/officeDocument/2006/relationships" r:id="rId48"/>
          <a:extLst>
            <a:ext uri="{FF2B5EF4-FFF2-40B4-BE49-F238E27FC236}">
              <a16:creationId xmlns:a16="http://schemas.microsoft.com/office/drawing/2014/main" id="{CAAEF54B-0F6B-422C-974F-32FD699B7228}"/>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11622641" y="214045"/>
          <a:ext cx="2206875" cy="10274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797305</xdr:colOff>
      <xdr:row>0</xdr:row>
      <xdr:rowOff>48004</xdr:rowOff>
    </xdr:from>
    <xdr:to>
      <xdr:col>3</xdr:col>
      <xdr:colOff>360858</xdr:colOff>
      <xdr:row>5</xdr:row>
      <xdr:rowOff>68969</xdr:rowOff>
    </xdr:to>
    <xdr:pic>
      <xdr:nvPicPr>
        <xdr:cNvPr id="46" name="Imagen 1">
          <a:hlinkClick xmlns:r="http://schemas.openxmlformats.org/officeDocument/2006/relationships" r:id="rId1"/>
          <a:extLst>
            <a:ext uri="{FF2B5EF4-FFF2-40B4-BE49-F238E27FC236}">
              <a16:creationId xmlns:a16="http://schemas.microsoft.com/office/drawing/2014/main" id="{6D803D5C-EE7D-4B42-828C-206177AE4C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2926423" y="48004"/>
          <a:ext cx="2087678" cy="925840"/>
        </a:xfrm>
        <a:prstGeom prst="rect">
          <a:avLst/>
        </a:prstGeom>
      </xdr:spPr>
    </xdr:pic>
    <xdr:clientData/>
  </xdr:twoCellAnchor>
  <xdr:twoCellAnchor editAs="oneCell">
    <xdr:from>
      <xdr:col>1</xdr:col>
      <xdr:colOff>0</xdr:colOff>
      <xdr:row>0</xdr:row>
      <xdr:rowOff>34637</xdr:rowOff>
    </xdr:from>
    <xdr:to>
      <xdr:col>2</xdr:col>
      <xdr:colOff>808935</xdr:colOff>
      <xdr:row>5</xdr:row>
      <xdr:rowOff>58487</xdr:rowOff>
    </xdr:to>
    <xdr:pic>
      <xdr:nvPicPr>
        <xdr:cNvPr id="23" name="Imagen 2">
          <a:hlinkClick xmlns:r="http://schemas.openxmlformats.org/officeDocument/2006/relationships" r:id="rId3"/>
          <a:extLst>
            <a:ext uri="{FF2B5EF4-FFF2-40B4-BE49-F238E27FC236}">
              <a16:creationId xmlns:a16="http://schemas.microsoft.com/office/drawing/2014/main" id="{116298F3-F635-4B85-BEDD-47EF8063B7F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1273" y="34637"/>
          <a:ext cx="2094810" cy="928725"/>
        </a:xfrm>
        <a:prstGeom prst="rect">
          <a:avLst/>
        </a:prstGeom>
      </xdr:spPr>
    </xdr:pic>
    <xdr:clientData/>
  </xdr:twoCellAnchor>
  <xdr:twoCellAnchor editAs="oneCell">
    <xdr:from>
      <xdr:col>3</xdr:col>
      <xdr:colOff>426225</xdr:colOff>
      <xdr:row>0</xdr:row>
      <xdr:rowOff>49606</xdr:rowOff>
    </xdr:from>
    <xdr:to>
      <xdr:col>5</xdr:col>
      <xdr:colOff>558885</xdr:colOff>
      <xdr:row>5</xdr:row>
      <xdr:rowOff>73456</xdr:rowOff>
    </xdr:to>
    <xdr:pic>
      <xdr:nvPicPr>
        <xdr:cNvPr id="24" name="Imagen 3">
          <a:hlinkClick xmlns:r="http://schemas.openxmlformats.org/officeDocument/2006/relationships" r:id="rId5"/>
          <a:extLst>
            <a:ext uri="{FF2B5EF4-FFF2-40B4-BE49-F238E27FC236}">
              <a16:creationId xmlns:a16="http://schemas.microsoft.com/office/drawing/2014/main" id="{BAF0C2F5-9007-469E-B6F3-FBB57BEA9A1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67498" y="49606"/>
          <a:ext cx="2094810" cy="928725"/>
        </a:xfrm>
        <a:prstGeom prst="rect">
          <a:avLst/>
        </a:prstGeom>
      </xdr:spPr>
    </xdr:pic>
    <xdr:clientData/>
  </xdr:twoCellAnchor>
  <xdr:twoCellAnchor editAs="oneCell">
    <xdr:from>
      <xdr:col>5</xdr:col>
      <xdr:colOff>588620</xdr:colOff>
      <xdr:row>0</xdr:row>
      <xdr:rowOff>65611</xdr:rowOff>
    </xdr:from>
    <xdr:to>
      <xdr:col>7</xdr:col>
      <xdr:colOff>1009983</xdr:colOff>
      <xdr:row>5</xdr:row>
      <xdr:rowOff>86700</xdr:rowOff>
    </xdr:to>
    <xdr:pic>
      <xdr:nvPicPr>
        <xdr:cNvPr id="25" name="Imagen 4">
          <a:hlinkClick xmlns:r="http://schemas.openxmlformats.org/officeDocument/2006/relationships" r:id="rId7"/>
          <a:extLst>
            <a:ext uri="{FF2B5EF4-FFF2-40B4-BE49-F238E27FC236}">
              <a16:creationId xmlns:a16="http://schemas.microsoft.com/office/drawing/2014/main" id="{2BA4630A-36B1-479D-B7AD-C4F3E2DB5E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186847" y="65611"/>
          <a:ext cx="2097763" cy="925964"/>
        </a:xfrm>
        <a:prstGeom prst="rect">
          <a:avLst/>
        </a:prstGeom>
      </xdr:spPr>
    </xdr:pic>
    <xdr:clientData/>
  </xdr:twoCellAnchor>
  <xdr:twoCellAnchor editAs="oneCell">
    <xdr:from>
      <xdr:col>0</xdr:col>
      <xdr:colOff>732436</xdr:colOff>
      <xdr:row>5</xdr:row>
      <xdr:rowOff>2134</xdr:rowOff>
    </xdr:from>
    <xdr:to>
      <xdr:col>1</xdr:col>
      <xdr:colOff>1024480</xdr:colOff>
      <xdr:row>10</xdr:row>
      <xdr:rowOff>51053</xdr:rowOff>
    </xdr:to>
    <xdr:pic>
      <xdr:nvPicPr>
        <xdr:cNvPr id="41" name="Imagen 5">
          <a:extLst>
            <a:ext uri="{FF2B5EF4-FFF2-40B4-BE49-F238E27FC236}">
              <a16:creationId xmlns:a16="http://schemas.microsoft.com/office/drawing/2014/main" id="{E49589DF-4E9D-422F-BCB8-A1B74D7ADF9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32436" y="954634"/>
          <a:ext cx="1140449" cy="976926"/>
        </a:xfrm>
        <a:prstGeom prst="rect">
          <a:avLst/>
        </a:prstGeom>
      </xdr:spPr>
    </xdr:pic>
    <xdr:clientData/>
  </xdr:twoCellAnchor>
  <xdr:twoCellAnchor editAs="oneCell">
    <xdr:from>
      <xdr:col>8</xdr:col>
      <xdr:colOff>677456</xdr:colOff>
      <xdr:row>4</xdr:row>
      <xdr:rowOff>184070</xdr:rowOff>
    </xdr:from>
    <xdr:to>
      <xdr:col>10</xdr:col>
      <xdr:colOff>121092</xdr:colOff>
      <xdr:row>10</xdr:row>
      <xdr:rowOff>60418</xdr:rowOff>
    </xdr:to>
    <xdr:pic>
      <xdr:nvPicPr>
        <xdr:cNvPr id="42" name="Imagen 6">
          <a:extLst>
            <a:ext uri="{FF2B5EF4-FFF2-40B4-BE49-F238E27FC236}">
              <a16:creationId xmlns:a16="http://schemas.microsoft.com/office/drawing/2014/main" id="{A86FDA46-9977-41C4-9133-C53C2FD557E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107206" y="946070"/>
          <a:ext cx="1140447" cy="985330"/>
        </a:xfrm>
        <a:prstGeom prst="rect">
          <a:avLst/>
        </a:prstGeom>
      </xdr:spPr>
    </xdr:pic>
    <xdr:clientData/>
  </xdr:twoCellAnchor>
  <xdr:twoCellAnchor editAs="oneCell">
    <xdr:from>
      <xdr:col>18</xdr:col>
      <xdr:colOff>621629</xdr:colOff>
      <xdr:row>4</xdr:row>
      <xdr:rowOff>138046</xdr:rowOff>
    </xdr:from>
    <xdr:to>
      <xdr:col>20</xdr:col>
      <xdr:colOff>65268</xdr:colOff>
      <xdr:row>10</xdr:row>
      <xdr:rowOff>25730</xdr:rowOff>
    </xdr:to>
    <xdr:pic>
      <xdr:nvPicPr>
        <xdr:cNvPr id="43" name="Imagen 7">
          <a:extLst>
            <a:ext uri="{FF2B5EF4-FFF2-40B4-BE49-F238E27FC236}">
              <a16:creationId xmlns:a16="http://schemas.microsoft.com/office/drawing/2014/main" id="{F068DE67-AA33-4419-96B0-8BFC396AD78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487808" y="900046"/>
          <a:ext cx="1140449" cy="983059"/>
        </a:xfrm>
        <a:prstGeom prst="rect">
          <a:avLst/>
        </a:prstGeom>
      </xdr:spPr>
    </xdr:pic>
    <xdr:clientData/>
  </xdr:twoCellAnchor>
  <xdr:twoCellAnchor editAs="oneCell">
    <xdr:from>
      <xdr:col>28</xdr:col>
      <xdr:colOff>736375</xdr:colOff>
      <xdr:row>4</xdr:row>
      <xdr:rowOff>121879</xdr:rowOff>
    </xdr:from>
    <xdr:to>
      <xdr:col>30</xdr:col>
      <xdr:colOff>180013</xdr:colOff>
      <xdr:row>10</xdr:row>
      <xdr:rowOff>10153</xdr:rowOff>
    </xdr:to>
    <xdr:pic>
      <xdr:nvPicPr>
        <xdr:cNvPr id="44" name="Imagen 8">
          <a:extLst>
            <a:ext uri="{FF2B5EF4-FFF2-40B4-BE49-F238E27FC236}">
              <a16:creationId xmlns:a16="http://schemas.microsoft.com/office/drawing/2014/main" id="{3EF850EE-D5AF-4FB4-BB38-752398B9A22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038982" y="883879"/>
          <a:ext cx="1140449" cy="983649"/>
        </a:xfrm>
        <a:prstGeom prst="rect">
          <a:avLst/>
        </a:prstGeom>
      </xdr:spPr>
    </xdr:pic>
    <xdr:clientData/>
  </xdr:twoCellAnchor>
  <xdr:twoCellAnchor editAs="oneCell">
    <xdr:from>
      <xdr:col>38</xdr:col>
      <xdr:colOff>704802</xdr:colOff>
      <xdr:row>4</xdr:row>
      <xdr:rowOff>150616</xdr:rowOff>
    </xdr:from>
    <xdr:to>
      <xdr:col>40</xdr:col>
      <xdr:colOff>151802</xdr:colOff>
      <xdr:row>10</xdr:row>
      <xdr:rowOff>38300</xdr:rowOff>
    </xdr:to>
    <xdr:pic>
      <xdr:nvPicPr>
        <xdr:cNvPr id="45" name="Imagen 9">
          <a:extLst>
            <a:ext uri="{FF2B5EF4-FFF2-40B4-BE49-F238E27FC236}">
              <a16:creationId xmlns:a16="http://schemas.microsoft.com/office/drawing/2014/main" id="{5DEC574C-B19F-47FE-89D3-984AB1D9C0A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5443838" y="912616"/>
          <a:ext cx="1143810" cy="983059"/>
        </a:xfrm>
        <a:prstGeom prst="rect">
          <a:avLst/>
        </a:prstGeom>
      </xdr:spPr>
    </xdr:pic>
    <xdr:clientData/>
  </xdr:twoCellAnchor>
  <xdr:twoCellAnchor editAs="oneCell">
    <xdr:from>
      <xdr:col>7</xdr:col>
      <xdr:colOff>997648</xdr:colOff>
      <xdr:row>0</xdr:row>
      <xdr:rowOff>70262</xdr:rowOff>
    </xdr:from>
    <xdr:to>
      <xdr:col>10</xdr:col>
      <xdr:colOff>327299</xdr:colOff>
      <xdr:row>5</xdr:row>
      <xdr:rowOff>91351</xdr:rowOff>
    </xdr:to>
    <xdr:pic>
      <xdr:nvPicPr>
        <xdr:cNvPr id="31" name="Imagen 10">
          <a:hlinkClick xmlns:r="http://schemas.openxmlformats.org/officeDocument/2006/relationships" r:id="rId14"/>
          <a:extLst>
            <a:ext uri="{FF2B5EF4-FFF2-40B4-BE49-F238E27FC236}">
              <a16:creationId xmlns:a16="http://schemas.microsoft.com/office/drawing/2014/main" id="{B41856B9-7B88-4E6C-A5BB-084458EAD8B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258421" y="70262"/>
          <a:ext cx="2101426" cy="925964"/>
        </a:xfrm>
        <a:prstGeom prst="rect">
          <a:avLst/>
        </a:prstGeom>
      </xdr:spPr>
    </xdr:pic>
    <xdr:clientData/>
  </xdr:twoCellAnchor>
  <xdr:twoCellAnchor editAs="oneCell">
    <xdr:from>
      <xdr:col>10</xdr:col>
      <xdr:colOff>361950</xdr:colOff>
      <xdr:row>0</xdr:row>
      <xdr:rowOff>76200</xdr:rowOff>
    </xdr:from>
    <xdr:to>
      <xdr:col>13</xdr:col>
      <xdr:colOff>54225</xdr:colOff>
      <xdr:row>5</xdr:row>
      <xdr:rowOff>151116</xdr:rowOff>
    </xdr:to>
    <xdr:pic>
      <xdr:nvPicPr>
        <xdr:cNvPr id="12" name="Imagen 11">
          <a:hlinkClick xmlns:r="http://schemas.openxmlformats.org/officeDocument/2006/relationships" r:id="rId16"/>
          <a:extLst>
            <a:ext uri="{FF2B5EF4-FFF2-40B4-BE49-F238E27FC236}">
              <a16:creationId xmlns:a16="http://schemas.microsoft.com/office/drawing/2014/main" id="{A5F9B460-5DAC-46EF-885D-50C075194C87}"/>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1420475" y="76200"/>
          <a:ext cx="2206875" cy="102741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2</xdr:col>
      <xdr:colOff>223836</xdr:colOff>
      <xdr:row>31</xdr:row>
      <xdr:rowOff>33336</xdr:rowOff>
    </xdr:from>
    <xdr:ext cx="2290763" cy="379271"/>
    <mc:AlternateContent xmlns:mc="http://schemas.openxmlformats.org/markup-compatibility/2006" xmlns:a14="http://schemas.microsoft.com/office/drawing/2010/main">
      <mc:Choice Requires="a14">
        <xdr:sp macro="" textlink="">
          <xdr:nvSpPr>
            <xdr:cNvPr id="2" name="CuadroTexto 1">
              <a:extLst>
                <a:ext uri="{FF2B5EF4-FFF2-40B4-BE49-F238E27FC236}">
                  <a16:creationId xmlns:a16="http://schemas.microsoft.com/office/drawing/2014/main" id="{DAF4B5E0-7FC1-4611-96C7-157A6091090A}"/>
                </a:ext>
              </a:extLst>
            </xdr:cNvPr>
            <xdr:cNvSpPr txBox="1"/>
          </xdr:nvSpPr>
          <xdr:spPr>
            <a:xfrm>
              <a:off x="2128836" y="5253036"/>
              <a:ext cx="2290763" cy="3792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es-MX" sz="1100" b="0" i="1">
                        <a:latin typeface="Cambria Math" panose="02040503050406030204" pitchFamily="18" charset="0"/>
                      </a:rPr>
                      <m:t>=</m:t>
                    </m:r>
                    <m:r>
                      <a:rPr lang="es-MX" sz="1100" b="0" i="1">
                        <a:latin typeface="Cambria Math" panose="02040503050406030204" pitchFamily="18" charset="0"/>
                      </a:rPr>
                      <m:t>𝑀𝑜𝑛𝑡𝑜𝑃𝑟𝑒𝑠𝑡𝑎𝑚𝑜</m:t>
                    </m:r>
                    <m:d>
                      <m:dPr>
                        <m:begChr m:val="["/>
                        <m:endChr m:val="]"/>
                        <m:ctrlPr>
                          <a:rPr lang="es-MX" sz="1100" b="0" i="1">
                            <a:latin typeface="Cambria Math" panose="02040503050406030204" pitchFamily="18" charset="0"/>
                          </a:rPr>
                        </m:ctrlPr>
                      </m:dPr>
                      <m:e>
                        <m:f>
                          <m:fPr>
                            <m:ctrlPr>
                              <a:rPr lang="es-MX" sz="1100" b="0" i="1">
                                <a:latin typeface="Cambria Math" panose="02040503050406030204" pitchFamily="18" charset="0"/>
                              </a:rPr>
                            </m:ctrlPr>
                          </m:fPr>
                          <m:num>
                            <m:r>
                              <a:rPr lang="es-MX" sz="1100" b="0" i="1">
                                <a:latin typeface="Cambria Math" panose="02040503050406030204" pitchFamily="18" charset="0"/>
                              </a:rPr>
                              <m:t>𝑖</m:t>
                            </m:r>
                          </m:num>
                          <m:den>
                            <m:r>
                              <a:rPr lang="es-MX" sz="1100" b="0" i="1">
                                <a:latin typeface="Cambria Math" panose="02040503050406030204" pitchFamily="18" charset="0"/>
                              </a:rPr>
                              <m:t>1−</m:t>
                            </m:r>
                            <m:sSup>
                              <m:sSupPr>
                                <m:ctrlPr>
                                  <a:rPr lang="es-MX" sz="1100" b="0" i="1">
                                    <a:latin typeface="Cambria Math" panose="02040503050406030204" pitchFamily="18" charset="0"/>
                                  </a:rPr>
                                </m:ctrlPr>
                              </m:sSupPr>
                              <m:e>
                                <m:r>
                                  <a:rPr lang="es-MX" sz="1100" b="0" i="1">
                                    <a:solidFill>
                                      <a:schemeClr val="tx1"/>
                                    </a:solidFill>
                                    <a:effectLst/>
                                    <a:latin typeface="Cambria Math" panose="02040503050406030204" pitchFamily="18" charset="0"/>
                                    <a:ea typeface="+mn-ea"/>
                                    <a:cs typeface="+mn-cs"/>
                                  </a:rPr>
                                  <m:t>(1+</m:t>
                                </m:r>
                                <m:r>
                                  <a:rPr lang="es-MX" sz="1100" b="0" i="1">
                                    <a:solidFill>
                                      <a:schemeClr val="tx1"/>
                                    </a:solidFill>
                                    <a:effectLst/>
                                    <a:latin typeface="Cambria Math" panose="02040503050406030204" pitchFamily="18" charset="0"/>
                                    <a:ea typeface="+mn-ea"/>
                                    <a:cs typeface="+mn-cs"/>
                                  </a:rPr>
                                  <m:t>𝑖</m:t>
                                </m:r>
                                <m:r>
                                  <a:rPr lang="es-MX" sz="1100" b="0" i="1">
                                    <a:solidFill>
                                      <a:schemeClr val="tx1"/>
                                    </a:solidFill>
                                    <a:effectLst/>
                                    <a:latin typeface="Cambria Math" panose="02040503050406030204" pitchFamily="18" charset="0"/>
                                    <a:ea typeface="+mn-ea"/>
                                    <a:cs typeface="+mn-cs"/>
                                  </a:rPr>
                                  <m:t>)</m:t>
                                </m:r>
                              </m:e>
                              <m:sup>
                                <m:r>
                                  <a:rPr lang="es-MX" sz="1100" b="0" i="1">
                                    <a:latin typeface="Cambria Math" panose="02040503050406030204" pitchFamily="18" charset="0"/>
                                  </a:rPr>
                                  <m:t>−</m:t>
                                </m:r>
                                <m:r>
                                  <a:rPr lang="es-MX" sz="1100" b="0" i="1">
                                    <a:latin typeface="Cambria Math" panose="02040503050406030204" pitchFamily="18" charset="0"/>
                                  </a:rPr>
                                  <m:t>𝑛</m:t>
                                </m:r>
                              </m:sup>
                            </m:sSup>
                          </m:den>
                        </m:f>
                      </m:e>
                    </m:d>
                  </m:oMath>
                </m:oMathPara>
              </a14:m>
              <a:endParaRPr lang="es-MX" sz="1100"/>
            </a:p>
          </xdr:txBody>
        </xdr:sp>
      </mc:Choice>
      <mc:Fallback xmlns="">
        <xdr:sp macro="" textlink="">
          <xdr:nvSpPr>
            <xdr:cNvPr id="2" name="CuadroTexto 1">
              <a:extLst>
                <a:ext uri="{FF2B5EF4-FFF2-40B4-BE49-F238E27FC236}">
                  <a16:creationId xmlns:a16="http://schemas.microsoft.com/office/drawing/2014/main" id="{DAF4B5E0-7FC1-4611-96C7-157A6091090A}"/>
                </a:ext>
              </a:extLst>
            </xdr:cNvPr>
            <xdr:cNvSpPr txBox="1"/>
          </xdr:nvSpPr>
          <xdr:spPr>
            <a:xfrm>
              <a:off x="2128836" y="5253036"/>
              <a:ext cx="2290763" cy="3792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MX" sz="1100" b="0" i="0">
                  <a:latin typeface="Cambria Math" panose="02040503050406030204" pitchFamily="18" charset="0"/>
                </a:rPr>
                <a:t>=𝑀𝑜𝑛𝑡𝑜𝑃𝑟𝑒𝑠𝑡𝑎𝑚𝑜[𝑖/(1−〖</a:t>
              </a:r>
              <a:r>
                <a:rPr lang="es-MX" sz="1100" b="0" i="0">
                  <a:solidFill>
                    <a:schemeClr val="tx1"/>
                  </a:solidFill>
                  <a:effectLst/>
                  <a:latin typeface="+mn-lt"/>
                  <a:ea typeface="+mn-ea"/>
                  <a:cs typeface="+mn-cs"/>
                </a:rPr>
                <a:t>(1+𝑖)</a:t>
              </a:r>
              <a:r>
                <a:rPr lang="es-MX" sz="1100" b="0" i="0">
                  <a:solidFill>
                    <a:schemeClr val="tx1"/>
                  </a:solidFill>
                  <a:effectLst/>
                  <a:latin typeface="Cambria Math" panose="02040503050406030204" pitchFamily="18" charset="0"/>
                  <a:ea typeface="+mn-ea"/>
                  <a:cs typeface="+mn-cs"/>
                </a:rPr>
                <a:t>〗^(</a:t>
              </a:r>
              <a:r>
                <a:rPr lang="es-MX" sz="1100" b="0" i="0">
                  <a:latin typeface="Cambria Math" panose="02040503050406030204" pitchFamily="18" charset="0"/>
                </a:rPr>
                <a:t>−𝑛) )]</a:t>
              </a:r>
              <a:endParaRPr lang="es-MX" sz="1100"/>
            </a:p>
          </xdr:txBody>
        </xdr:sp>
      </mc:Fallback>
    </mc:AlternateContent>
    <xdr:clientData/>
  </xdr:oneCellAnchor>
  <xdr:twoCellAnchor editAs="oneCell">
    <xdr:from>
      <xdr:col>3</xdr:col>
      <xdr:colOff>36727</xdr:colOff>
      <xdr:row>0</xdr:row>
      <xdr:rowOff>46561</xdr:rowOff>
    </xdr:from>
    <xdr:to>
      <xdr:col>4</xdr:col>
      <xdr:colOff>517482</xdr:colOff>
      <xdr:row>5</xdr:row>
      <xdr:rowOff>70411</xdr:rowOff>
    </xdr:to>
    <xdr:pic>
      <xdr:nvPicPr>
        <xdr:cNvPr id="13" name="Imagen 2">
          <a:hlinkClick xmlns:r="http://schemas.openxmlformats.org/officeDocument/2006/relationships" r:id="rId1"/>
          <a:extLst>
            <a:ext uri="{FF2B5EF4-FFF2-40B4-BE49-F238E27FC236}">
              <a16:creationId xmlns:a16="http://schemas.microsoft.com/office/drawing/2014/main" id="{31CF9FE6-D87D-4AB7-AA1B-54BEF81EB5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963500" y="46561"/>
          <a:ext cx="2090480" cy="928725"/>
        </a:xfrm>
        <a:prstGeom prst="rect">
          <a:avLst/>
        </a:prstGeom>
      </xdr:spPr>
    </xdr:pic>
    <xdr:clientData/>
  </xdr:twoCellAnchor>
  <xdr:twoCellAnchor editAs="oneCell">
    <xdr:from>
      <xdr:col>1</xdr:col>
      <xdr:colOff>49047</xdr:colOff>
      <xdr:row>0</xdr:row>
      <xdr:rowOff>34636</xdr:rowOff>
    </xdr:from>
    <xdr:to>
      <xdr:col>3</xdr:col>
      <xdr:colOff>52687</xdr:colOff>
      <xdr:row>5</xdr:row>
      <xdr:rowOff>58486</xdr:rowOff>
    </xdr:to>
    <xdr:pic>
      <xdr:nvPicPr>
        <xdr:cNvPr id="14" name="Imagen 3">
          <a:hlinkClick xmlns:r="http://schemas.openxmlformats.org/officeDocument/2006/relationships" r:id="rId3"/>
          <a:extLst>
            <a:ext uri="{FF2B5EF4-FFF2-40B4-BE49-F238E27FC236}">
              <a16:creationId xmlns:a16="http://schemas.microsoft.com/office/drawing/2014/main" id="{40D9B9B8-E5E1-41DE-8ACB-3A76B335A01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80320" y="34636"/>
          <a:ext cx="2099140" cy="928725"/>
        </a:xfrm>
        <a:prstGeom prst="rect">
          <a:avLst/>
        </a:prstGeom>
      </xdr:spPr>
    </xdr:pic>
    <xdr:clientData/>
  </xdr:twoCellAnchor>
  <xdr:twoCellAnchor editAs="oneCell">
    <xdr:from>
      <xdr:col>4</xdr:col>
      <xdr:colOff>579181</xdr:colOff>
      <xdr:row>0</xdr:row>
      <xdr:rowOff>50426</xdr:rowOff>
    </xdr:from>
    <xdr:to>
      <xdr:col>7</xdr:col>
      <xdr:colOff>612262</xdr:colOff>
      <xdr:row>5</xdr:row>
      <xdr:rowOff>72634</xdr:rowOff>
    </xdr:to>
    <xdr:pic>
      <xdr:nvPicPr>
        <xdr:cNvPr id="23" name="Imagen 4">
          <a:hlinkClick xmlns:r="http://schemas.openxmlformats.org/officeDocument/2006/relationships" r:id="rId5"/>
          <a:extLst>
            <a:ext uri="{FF2B5EF4-FFF2-40B4-BE49-F238E27FC236}">
              <a16:creationId xmlns:a16="http://schemas.microsoft.com/office/drawing/2014/main" id="{F72F91B2-1889-4491-A78A-1A899511707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xdr:blipFill>
      <xdr:spPr>
        <a:xfrm>
          <a:off x="5116545" y="50426"/>
          <a:ext cx="2090481" cy="927083"/>
        </a:xfrm>
        <a:prstGeom prst="rect">
          <a:avLst/>
        </a:prstGeom>
      </xdr:spPr>
    </xdr:pic>
    <xdr:clientData/>
  </xdr:twoCellAnchor>
  <xdr:twoCellAnchor editAs="oneCell">
    <xdr:from>
      <xdr:col>7</xdr:col>
      <xdr:colOff>633338</xdr:colOff>
      <xdr:row>0</xdr:row>
      <xdr:rowOff>65610</xdr:rowOff>
    </xdr:from>
    <xdr:to>
      <xdr:col>10</xdr:col>
      <xdr:colOff>220830</xdr:colOff>
      <xdr:row>5</xdr:row>
      <xdr:rowOff>86699</xdr:rowOff>
    </xdr:to>
    <xdr:pic>
      <xdr:nvPicPr>
        <xdr:cNvPr id="16" name="Imagen 5">
          <a:hlinkClick xmlns:r="http://schemas.openxmlformats.org/officeDocument/2006/relationships" r:id="rId7"/>
          <a:extLst>
            <a:ext uri="{FF2B5EF4-FFF2-40B4-BE49-F238E27FC236}">
              <a16:creationId xmlns:a16="http://schemas.microsoft.com/office/drawing/2014/main" id="{FDE15642-8F20-4E78-A7EA-1A5A3C71372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231565" y="65610"/>
          <a:ext cx="2102092" cy="925964"/>
        </a:xfrm>
        <a:prstGeom prst="rect">
          <a:avLst/>
        </a:prstGeom>
      </xdr:spPr>
    </xdr:pic>
    <xdr:clientData/>
  </xdr:twoCellAnchor>
  <xdr:twoCellAnchor editAs="oneCell">
    <xdr:from>
      <xdr:col>0</xdr:col>
      <xdr:colOff>779318</xdr:colOff>
      <xdr:row>5</xdr:row>
      <xdr:rowOff>2133</xdr:rowOff>
    </xdr:from>
    <xdr:to>
      <xdr:col>2</xdr:col>
      <xdr:colOff>4562</xdr:colOff>
      <xdr:row>10</xdr:row>
      <xdr:rowOff>51052</xdr:rowOff>
    </xdr:to>
    <xdr:pic>
      <xdr:nvPicPr>
        <xdr:cNvPr id="17" name="Imagen 6">
          <a:extLst>
            <a:ext uri="{FF2B5EF4-FFF2-40B4-BE49-F238E27FC236}">
              <a16:creationId xmlns:a16="http://schemas.microsoft.com/office/drawing/2014/main" id="{97B3EF91-F0AD-4D60-AEE1-71BD9712BE8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79318" y="954633"/>
          <a:ext cx="1130244" cy="963319"/>
        </a:xfrm>
        <a:prstGeom prst="rect">
          <a:avLst/>
        </a:prstGeom>
      </xdr:spPr>
    </xdr:pic>
    <xdr:clientData/>
  </xdr:twoCellAnchor>
  <xdr:twoCellAnchor editAs="oneCell">
    <xdr:from>
      <xdr:col>11</xdr:col>
      <xdr:colOff>159333</xdr:colOff>
      <xdr:row>4</xdr:row>
      <xdr:rowOff>184069</xdr:rowOff>
    </xdr:from>
    <xdr:to>
      <xdr:col>12</xdr:col>
      <xdr:colOff>441169</xdr:colOff>
      <xdr:row>10</xdr:row>
      <xdr:rowOff>60417</xdr:rowOff>
    </xdr:to>
    <xdr:pic>
      <xdr:nvPicPr>
        <xdr:cNvPr id="18" name="Imagen 7">
          <a:extLst>
            <a:ext uri="{FF2B5EF4-FFF2-40B4-BE49-F238E27FC236}">
              <a16:creationId xmlns:a16="http://schemas.microsoft.com/office/drawing/2014/main" id="{C45A7958-323B-469D-99E1-B89D72A02E04}"/>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082651" y="946069"/>
          <a:ext cx="1120036" cy="971723"/>
        </a:xfrm>
        <a:prstGeom prst="rect">
          <a:avLst/>
        </a:prstGeom>
      </xdr:spPr>
    </xdr:pic>
    <xdr:clientData/>
  </xdr:twoCellAnchor>
  <xdr:twoCellAnchor editAs="oneCell">
    <xdr:from>
      <xdr:col>21</xdr:col>
      <xdr:colOff>125154</xdr:colOff>
      <xdr:row>4</xdr:row>
      <xdr:rowOff>138045</xdr:rowOff>
    </xdr:from>
    <xdr:to>
      <xdr:col>22</xdr:col>
      <xdr:colOff>406993</xdr:colOff>
      <xdr:row>10</xdr:row>
      <xdr:rowOff>25729</xdr:rowOff>
    </xdr:to>
    <xdr:pic>
      <xdr:nvPicPr>
        <xdr:cNvPr id="19" name="Imagen 8">
          <a:extLst>
            <a:ext uri="{FF2B5EF4-FFF2-40B4-BE49-F238E27FC236}">
              <a16:creationId xmlns:a16="http://schemas.microsoft.com/office/drawing/2014/main" id="{E517A5B0-ED75-4924-9B59-045682CE4CF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361199" y="900045"/>
          <a:ext cx="1120039" cy="983059"/>
        </a:xfrm>
        <a:prstGeom prst="rect">
          <a:avLst/>
        </a:prstGeom>
      </xdr:spPr>
    </xdr:pic>
    <xdr:clientData/>
  </xdr:twoCellAnchor>
  <xdr:twoCellAnchor editAs="oneCell">
    <xdr:from>
      <xdr:col>31</xdr:col>
      <xdr:colOff>261547</xdr:colOff>
      <xdr:row>4</xdr:row>
      <xdr:rowOff>121878</xdr:rowOff>
    </xdr:from>
    <xdr:to>
      <xdr:col>32</xdr:col>
      <xdr:colOff>543385</xdr:colOff>
      <xdr:row>10</xdr:row>
      <xdr:rowOff>10152</xdr:rowOff>
    </xdr:to>
    <xdr:pic>
      <xdr:nvPicPr>
        <xdr:cNvPr id="20" name="Imagen 9">
          <a:extLst>
            <a:ext uri="{FF2B5EF4-FFF2-40B4-BE49-F238E27FC236}">
              <a16:creationId xmlns:a16="http://schemas.microsoft.com/office/drawing/2014/main" id="{10CCD1D2-382A-4E8C-9A52-B84A3F03F4A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6810320" y="883878"/>
          <a:ext cx="1120038" cy="983649"/>
        </a:xfrm>
        <a:prstGeom prst="rect">
          <a:avLst/>
        </a:prstGeom>
      </xdr:spPr>
    </xdr:pic>
    <xdr:clientData/>
  </xdr:twoCellAnchor>
  <xdr:twoCellAnchor editAs="oneCell">
    <xdr:from>
      <xdr:col>41</xdr:col>
      <xdr:colOff>251622</xdr:colOff>
      <xdr:row>4</xdr:row>
      <xdr:rowOff>150615</xdr:rowOff>
    </xdr:from>
    <xdr:to>
      <xdr:col>42</xdr:col>
      <xdr:colOff>536822</xdr:colOff>
      <xdr:row>10</xdr:row>
      <xdr:rowOff>38299</xdr:rowOff>
    </xdr:to>
    <xdr:pic>
      <xdr:nvPicPr>
        <xdr:cNvPr id="21" name="Imagen 10">
          <a:extLst>
            <a:ext uri="{FF2B5EF4-FFF2-40B4-BE49-F238E27FC236}">
              <a16:creationId xmlns:a16="http://schemas.microsoft.com/office/drawing/2014/main" id="{9A76DF4D-AD38-4380-B2E3-2E823693168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5113122" y="912615"/>
          <a:ext cx="1123400" cy="983059"/>
        </a:xfrm>
        <a:prstGeom prst="rect">
          <a:avLst/>
        </a:prstGeom>
      </xdr:spPr>
    </xdr:pic>
    <xdr:clientData/>
  </xdr:twoCellAnchor>
  <xdr:twoCellAnchor editAs="oneCell">
    <xdr:from>
      <xdr:col>10</xdr:col>
      <xdr:colOff>215423</xdr:colOff>
      <xdr:row>0</xdr:row>
      <xdr:rowOff>70261</xdr:rowOff>
    </xdr:from>
    <xdr:to>
      <xdr:col>12</xdr:col>
      <xdr:colOff>649108</xdr:colOff>
      <xdr:row>5</xdr:row>
      <xdr:rowOff>91350</xdr:rowOff>
    </xdr:to>
    <xdr:pic>
      <xdr:nvPicPr>
        <xdr:cNvPr id="22" name="Imagen 11">
          <a:hlinkClick xmlns:r="http://schemas.openxmlformats.org/officeDocument/2006/relationships" r:id="rId14"/>
          <a:extLst>
            <a:ext uri="{FF2B5EF4-FFF2-40B4-BE49-F238E27FC236}">
              <a16:creationId xmlns:a16="http://schemas.microsoft.com/office/drawing/2014/main" id="{04B35FD9-095B-41EF-BA02-CB3BE28AF55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307468" y="70261"/>
          <a:ext cx="2110085" cy="925964"/>
        </a:xfrm>
        <a:prstGeom prst="rect">
          <a:avLst/>
        </a:prstGeom>
      </xdr:spPr>
    </xdr:pic>
    <xdr:clientData/>
  </xdr:twoCellAnchor>
  <xdr:twoCellAnchor editAs="oneCell">
    <xdr:from>
      <xdr:col>12</xdr:col>
      <xdr:colOff>745435</xdr:colOff>
      <xdr:row>0</xdr:row>
      <xdr:rowOff>49696</xdr:rowOff>
    </xdr:from>
    <xdr:to>
      <xdr:col>15</xdr:col>
      <xdr:colOff>442680</xdr:colOff>
      <xdr:row>5</xdr:row>
      <xdr:rowOff>124612</xdr:rowOff>
    </xdr:to>
    <xdr:pic>
      <xdr:nvPicPr>
        <xdr:cNvPr id="24" name="Imagen 23">
          <a:hlinkClick xmlns:r="http://schemas.openxmlformats.org/officeDocument/2006/relationships" r:id="rId16"/>
          <a:extLst>
            <a:ext uri="{FF2B5EF4-FFF2-40B4-BE49-F238E27FC236}">
              <a16:creationId xmlns:a16="http://schemas.microsoft.com/office/drawing/2014/main" id="{F3A6182A-CB94-456C-87A3-31FAC50B5E24}"/>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1521109" y="49696"/>
          <a:ext cx="2206875" cy="102741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223836</xdr:colOff>
      <xdr:row>30</xdr:row>
      <xdr:rowOff>33336</xdr:rowOff>
    </xdr:from>
    <xdr:ext cx="2290763" cy="321435"/>
    <mc:AlternateContent xmlns:mc="http://schemas.openxmlformats.org/markup-compatibility/2006" xmlns:a14="http://schemas.microsoft.com/office/drawing/2010/main">
      <mc:Choice Requires="a14">
        <xdr:sp macro="" textlink="">
          <xdr:nvSpPr>
            <xdr:cNvPr id="4" name="CuadroTexto 3">
              <a:extLst>
                <a:ext uri="{FF2B5EF4-FFF2-40B4-BE49-F238E27FC236}">
                  <a16:creationId xmlns:a16="http://schemas.microsoft.com/office/drawing/2014/main" id="{783AB331-5209-4886-8E4C-CC8798120AE0}"/>
                </a:ext>
              </a:extLst>
            </xdr:cNvPr>
            <xdr:cNvSpPr txBox="1"/>
          </xdr:nvSpPr>
          <xdr:spPr>
            <a:xfrm>
              <a:off x="2185986" y="5243511"/>
              <a:ext cx="2290763"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es-MX" sz="1100" b="0" i="1">
                        <a:latin typeface="Cambria Math" panose="02040503050406030204" pitchFamily="18" charset="0"/>
                      </a:rPr>
                      <m:t>=</m:t>
                    </m:r>
                    <m:d>
                      <m:dPr>
                        <m:begChr m:val="["/>
                        <m:endChr m:val="]"/>
                        <m:ctrlPr>
                          <a:rPr lang="es-MX" sz="1100" b="0" i="1">
                            <a:latin typeface="Cambria Math" panose="02040503050406030204" pitchFamily="18" charset="0"/>
                          </a:rPr>
                        </m:ctrlPr>
                      </m:dPr>
                      <m:e>
                        <m:f>
                          <m:fPr>
                            <m:ctrlPr>
                              <a:rPr lang="es-MX" sz="1100" b="0" i="1">
                                <a:latin typeface="Cambria Math" panose="02040503050406030204" pitchFamily="18" charset="0"/>
                              </a:rPr>
                            </m:ctrlPr>
                          </m:fPr>
                          <m:num>
                            <m:r>
                              <a:rPr lang="es-MX" sz="1100" b="0" i="1">
                                <a:solidFill>
                                  <a:schemeClr val="tx1"/>
                                </a:solidFill>
                                <a:effectLst/>
                                <a:latin typeface="Cambria Math" panose="02040503050406030204" pitchFamily="18" charset="0"/>
                                <a:ea typeface="+mn-ea"/>
                                <a:cs typeface="+mn-cs"/>
                              </a:rPr>
                              <m:t>𝑀𝑜𝑛𝑡𝑜𝑃𝑟𝑒𝑠𝑡𝑎𝑚𝑜</m:t>
                            </m:r>
                          </m:num>
                          <m:den>
                            <m:r>
                              <a:rPr lang="es-MX" sz="1100" b="0" i="1">
                                <a:latin typeface="Cambria Math" panose="02040503050406030204" pitchFamily="18" charset="0"/>
                              </a:rPr>
                              <m:t>𝑁𝑢𝑚𝑒𝑟𝑜𝑃𝑒𝑟𝑖𝑜𝑑𝑜𝑠</m:t>
                            </m:r>
                          </m:den>
                        </m:f>
                      </m:e>
                    </m:d>
                    <m:r>
                      <a:rPr lang="es-MX" sz="1100" b="0" i="1">
                        <a:latin typeface="Cambria Math" panose="02040503050406030204" pitchFamily="18" charset="0"/>
                      </a:rPr>
                      <m:t>∗</m:t>
                    </m:r>
                    <m:sSup>
                      <m:sSupPr>
                        <m:ctrlPr>
                          <a:rPr lang="es-MX" sz="1100" b="0" i="1">
                            <a:solidFill>
                              <a:schemeClr val="tx1"/>
                            </a:solidFill>
                            <a:effectLst/>
                            <a:latin typeface="Cambria Math" panose="02040503050406030204" pitchFamily="18" charset="0"/>
                            <a:ea typeface="+mn-ea"/>
                            <a:cs typeface="+mn-cs"/>
                          </a:rPr>
                        </m:ctrlPr>
                      </m:sSupPr>
                      <m:e>
                        <m:r>
                          <a:rPr lang="es-MX" sz="1100" b="0" i="1">
                            <a:solidFill>
                              <a:schemeClr val="tx1"/>
                            </a:solidFill>
                            <a:effectLst/>
                            <a:latin typeface="Cambria Math" panose="02040503050406030204" pitchFamily="18" charset="0"/>
                            <a:ea typeface="+mn-ea"/>
                            <a:cs typeface="+mn-cs"/>
                          </a:rPr>
                          <m:t>(1+</m:t>
                        </m:r>
                        <m:r>
                          <a:rPr lang="es-MX" sz="1100" b="0" i="1">
                            <a:solidFill>
                              <a:schemeClr val="tx1"/>
                            </a:solidFill>
                            <a:effectLst/>
                            <a:latin typeface="Cambria Math" panose="02040503050406030204" pitchFamily="18" charset="0"/>
                            <a:ea typeface="+mn-ea"/>
                            <a:cs typeface="+mn-cs"/>
                          </a:rPr>
                          <m:t>𝑖</m:t>
                        </m:r>
                        <m:r>
                          <a:rPr lang="es-MX" sz="1100" b="0" i="1">
                            <a:solidFill>
                              <a:schemeClr val="tx1"/>
                            </a:solidFill>
                            <a:effectLst/>
                            <a:latin typeface="Cambria Math" panose="02040503050406030204" pitchFamily="18" charset="0"/>
                            <a:ea typeface="+mn-ea"/>
                            <a:cs typeface="+mn-cs"/>
                          </a:rPr>
                          <m:t>)</m:t>
                        </m:r>
                      </m:e>
                      <m:sup>
                        <m:r>
                          <a:rPr lang="es-MX" sz="1100" b="0" i="1">
                            <a:solidFill>
                              <a:schemeClr val="tx1"/>
                            </a:solidFill>
                            <a:effectLst/>
                            <a:latin typeface="Cambria Math" panose="02040503050406030204" pitchFamily="18" charset="0"/>
                            <a:ea typeface="+mn-ea"/>
                            <a:cs typeface="+mn-cs"/>
                          </a:rPr>
                          <m:t>𝑛</m:t>
                        </m:r>
                      </m:sup>
                    </m:sSup>
                  </m:oMath>
                </m:oMathPara>
              </a14:m>
              <a:endParaRPr lang="es-MX" sz="1100"/>
            </a:p>
          </xdr:txBody>
        </xdr:sp>
      </mc:Choice>
      <mc:Fallback xmlns="">
        <xdr:sp macro="" textlink="">
          <xdr:nvSpPr>
            <xdr:cNvPr id="4" name="CuadroTexto 3">
              <a:extLst>
                <a:ext uri="{FF2B5EF4-FFF2-40B4-BE49-F238E27FC236}">
                  <a16:creationId xmlns:a16="http://schemas.microsoft.com/office/drawing/2014/main" id="{783AB331-5209-4886-8E4C-CC8798120AE0}"/>
                </a:ext>
              </a:extLst>
            </xdr:cNvPr>
            <xdr:cNvSpPr txBox="1"/>
          </xdr:nvSpPr>
          <xdr:spPr>
            <a:xfrm>
              <a:off x="2185986" y="5243511"/>
              <a:ext cx="2290763"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MX" sz="1100" b="0" i="0">
                  <a:latin typeface="Cambria Math" panose="02040503050406030204" pitchFamily="18" charset="0"/>
                </a:rPr>
                <a:t>=[</a:t>
              </a:r>
              <a:r>
                <a:rPr lang="es-MX" sz="1100" b="0" i="0">
                  <a:solidFill>
                    <a:schemeClr val="tx1"/>
                  </a:solidFill>
                  <a:effectLst/>
                  <a:latin typeface="+mn-lt"/>
                  <a:ea typeface="+mn-ea"/>
                  <a:cs typeface="+mn-cs"/>
                </a:rPr>
                <a:t>𝑀𝑜𝑛𝑡𝑜𝑃𝑟𝑒𝑠𝑡𝑎𝑚𝑜</a:t>
              </a:r>
              <a:r>
                <a:rPr lang="es-MX" sz="1100" b="0" i="0">
                  <a:solidFill>
                    <a:schemeClr val="tx1"/>
                  </a:solidFill>
                  <a:effectLst/>
                  <a:latin typeface="Cambria Math" panose="02040503050406030204" pitchFamily="18" charset="0"/>
                  <a:ea typeface="+mn-ea"/>
                  <a:cs typeface="+mn-cs"/>
                </a:rPr>
                <a:t>/</a:t>
              </a:r>
              <a:r>
                <a:rPr lang="es-MX" sz="1100" b="0" i="0">
                  <a:latin typeface="Cambria Math" panose="02040503050406030204" pitchFamily="18" charset="0"/>
                </a:rPr>
                <a:t>𝑁𝑢𝑚𝑒𝑟𝑜𝑃𝑒𝑟𝑖𝑜𝑑𝑜𝑠]∗</a:t>
              </a:r>
              <a:r>
                <a:rPr lang="es-MX" sz="1100" b="0" i="0">
                  <a:solidFill>
                    <a:schemeClr val="tx1"/>
                  </a:solidFill>
                  <a:effectLst/>
                  <a:latin typeface="+mn-lt"/>
                  <a:ea typeface="+mn-ea"/>
                  <a:cs typeface="+mn-cs"/>
                </a:rPr>
                <a:t>〖(1+𝑖)〗^𝑛</a:t>
              </a:r>
              <a:endParaRPr lang="es-MX" sz="1100"/>
            </a:p>
          </xdr:txBody>
        </xdr:sp>
      </mc:Fallback>
    </mc:AlternateContent>
    <xdr:clientData/>
  </xdr:oneCellAnchor>
  <xdr:twoCellAnchor editAs="oneCell">
    <xdr:from>
      <xdr:col>3</xdr:col>
      <xdr:colOff>175273</xdr:colOff>
      <xdr:row>0</xdr:row>
      <xdr:rowOff>11925</xdr:rowOff>
    </xdr:from>
    <xdr:to>
      <xdr:col>4</xdr:col>
      <xdr:colOff>541728</xdr:colOff>
      <xdr:row>5</xdr:row>
      <xdr:rowOff>35775</xdr:rowOff>
    </xdr:to>
    <xdr:pic>
      <xdr:nvPicPr>
        <xdr:cNvPr id="2" name="Imagen 2">
          <a:hlinkClick xmlns:r="http://schemas.openxmlformats.org/officeDocument/2006/relationships" r:id="rId1"/>
          <a:extLst>
            <a:ext uri="{FF2B5EF4-FFF2-40B4-BE49-F238E27FC236}">
              <a16:creationId xmlns:a16="http://schemas.microsoft.com/office/drawing/2014/main" id="{772B5508-96D8-471B-8B4B-CE791124B19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963500" y="11925"/>
          <a:ext cx="2090480" cy="928725"/>
        </a:xfrm>
        <a:prstGeom prst="rect">
          <a:avLst/>
        </a:prstGeom>
      </xdr:spPr>
    </xdr:pic>
    <xdr:clientData/>
  </xdr:twoCellAnchor>
  <xdr:twoCellAnchor editAs="oneCell">
    <xdr:from>
      <xdr:col>1</xdr:col>
      <xdr:colOff>51525</xdr:colOff>
      <xdr:row>0</xdr:row>
      <xdr:rowOff>0</xdr:rowOff>
    </xdr:from>
    <xdr:to>
      <xdr:col>3</xdr:col>
      <xdr:colOff>183558</xdr:colOff>
      <xdr:row>5</xdr:row>
      <xdr:rowOff>23850</xdr:rowOff>
    </xdr:to>
    <xdr:pic>
      <xdr:nvPicPr>
        <xdr:cNvPr id="23" name="Imagen 4">
          <a:hlinkClick xmlns:r="http://schemas.openxmlformats.org/officeDocument/2006/relationships" r:id="rId3"/>
          <a:extLst>
            <a:ext uri="{FF2B5EF4-FFF2-40B4-BE49-F238E27FC236}">
              <a16:creationId xmlns:a16="http://schemas.microsoft.com/office/drawing/2014/main" id="{D4710B6E-8283-4F18-8ACB-8F49B53C9B2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xdr:blipFill>
      <xdr:spPr>
        <a:xfrm>
          <a:off x="882798" y="0"/>
          <a:ext cx="2094183" cy="928725"/>
        </a:xfrm>
        <a:prstGeom prst="rect">
          <a:avLst/>
        </a:prstGeom>
      </xdr:spPr>
    </xdr:pic>
    <xdr:clientData/>
  </xdr:twoCellAnchor>
  <xdr:twoCellAnchor editAs="oneCell">
    <xdr:from>
      <xdr:col>4</xdr:col>
      <xdr:colOff>596500</xdr:colOff>
      <xdr:row>0</xdr:row>
      <xdr:rowOff>14969</xdr:rowOff>
    </xdr:from>
    <xdr:to>
      <xdr:col>7</xdr:col>
      <xdr:colOff>172381</xdr:colOff>
      <xdr:row>5</xdr:row>
      <xdr:rowOff>38819</xdr:rowOff>
    </xdr:to>
    <xdr:pic>
      <xdr:nvPicPr>
        <xdr:cNvPr id="15" name="Imagen 5">
          <a:hlinkClick xmlns:r="http://schemas.openxmlformats.org/officeDocument/2006/relationships" r:id="rId5"/>
          <a:extLst>
            <a:ext uri="{FF2B5EF4-FFF2-40B4-BE49-F238E27FC236}">
              <a16:creationId xmlns:a16="http://schemas.microsoft.com/office/drawing/2014/main" id="{CC32B4C1-7373-4226-9DC6-5A2E69586A7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16545" y="14969"/>
          <a:ext cx="2090481" cy="928725"/>
        </a:xfrm>
        <a:prstGeom prst="rect">
          <a:avLst/>
        </a:prstGeom>
      </xdr:spPr>
    </xdr:pic>
    <xdr:clientData/>
  </xdr:twoCellAnchor>
  <xdr:twoCellAnchor editAs="oneCell">
    <xdr:from>
      <xdr:col>7</xdr:col>
      <xdr:colOff>217701</xdr:colOff>
      <xdr:row>0</xdr:row>
      <xdr:rowOff>30974</xdr:rowOff>
    </xdr:from>
    <xdr:to>
      <xdr:col>9</xdr:col>
      <xdr:colOff>643393</xdr:colOff>
      <xdr:row>5</xdr:row>
      <xdr:rowOff>52063</xdr:rowOff>
    </xdr:to>
    <xdr:pic>
      <xdr:nvPicPr>
        <xdr:cNvPr id="16" name="Imagen 6">
          <a:hlinkClick xmlns:r="http://schemas.openxmlformats.org/officeDocument/2006/relationships" r:id="rId7"/>
          <a:extLst>
            <a:ext uri="{FF2B5EF4-FFF2-40B4-BE49-F238E27FC236}">
              <a16:creationId xmlns:a16="http://schemas.microsoft.com/office/drawing/2014/main" id="{50CCEA3B-81D2-466A-BE11-2495D6FDA99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231565" y="30974"/>
          <a:ext cx="2102092" cy="925964"/>
        </a:xfrm>
        <a:prstGeom prst="rect">
          <a:avLst/>
        </a:prstGeom>
      </xdr:spPr>
    </xdr:pic>
    <xdr:clientData/>
  </xdr:twoCellAnchor>
  <xdr:twoCellAnchor editAs="oneCell">
    <xdr:from>
      <xdr:col>0</xdr:col>
      <xdr:colOff>779318</xdr:colOff>
      <xdr:row>4</xdr:row>
      <xdr:rowOff>157997</xdr:rowOff>
    </xdr:from>
    <xdr:to>
      <xdr:col>1</xdr:col>
      <xdr:colOff>1071362</xdr:colOff>
      <xdr:row>10</xdr:row>
      <xdr:rowOff>25941</xdr:rowOff>
    </xdr:to>
    <xdr:pic>
      <xdr:nvPicPr>
        <xdr:cNvPr id="17" name="Imagen 7">
          <a:extLst>
            <a:ext uri="{FF2B5EF4-FFF2-40B4-BE49-F238E27FC236}">
              <a16:creationId xmlns:a16="http://schemas.microsoft.com/office/drawing/2014/main" id="{06DA089D-6739-409A-9A42-D5392E129C9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79318" y="919997"/>
          <a:ext cx="1130244" cy="963319"/>
        </a:xfrm>
        <a:prstGeom prst="rect">
          <a:avLst/>
        </a:prstGeom>
      </xdr:spPr>
    </xdr:pic>
    <xdr:clientData/>
  </xdr:twoCellAnchor>
  <xdr:twoCellAnchor editAs="oneCell">
    <xdr:from>
      <xdr:col>10</xdr:col>
      <xdr:colOff>574969</xdr:colOff>
      <xdr:row>4</xdr:row>
      <xdr:rowOff>149433</xdr:rowOff>
    </xdr:from>
    <xdr:to>
      <xdr:col>12</xdr:col>
      <xdr:colOff>18605</xdr:colOff>
      <xdr:row>10</xdr:row>
      <xdr:rowOff>25781</xdr:rowOff>
    </xdr:to>
    <xdr:pic>
      <xdr:nvPicPr>
        <xdr:cNvPr id="18" name="Imagen 8">
          <a:extLst>
            <a:ext uri="{FF2B5EF4-FFF2-40B4-BE49-F238E27FC236}">
              <a16:creationId xmlns:a16="http://schemas.microsoft.com/office/drawing/2014/main" id="{FC8459D9-0391-44BF-BD1A-033BC444E1E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082651" y="911433"/>
          <a:ext cx="1120036" cy="971723"/>
        </a:xfrm>
        <a:prstGeom prst="rect">
          <a:avLst/>
        </a:prstGeom>
      </xdr:spPr>
    </xdr:pic>
    <xdr:clientData/>
  </xdr:twoCellAnchor>
  <xdr:twoCellAnchor editAs="oneCell">
    <xdr:from>
      <xdr:col>20</xdr:col>
      <xdr:colOff>540790</xdr:colOff>
      <xdr:row>4</xdr:row>
      <xdr:rowOff>103409</xdr:rowOff>
    </xdr:from>
    <xdr:to>
      <xdr:col>21</xdr:col>
      <xdr:colOff>822629</xdr:colOff>
      <xdr:row>9</xdr:row>
      <xdr:rowOff>181593</xdr:rowOff>
    </xdr:to>
    <xdr:pic>
      <xdr:nvPicPr>
        <xdr:cNvPr id="19" name="Imagen 9">
          <a:extLst>
            <a:ext uri="{FF2B5EF4-FFF2-40B4-BE49-F238E27FC236}">
              <a16:creationId xmlns:a16="http://schemas.microsoft.com/office/drawing/2014/main" id="{0C98DB9D-A94E-4C35-85DA-FFD80679E9B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361199" y="865409"/>
          <a:ext cx="1120039" cy="983059"/>
        </a:xfrm>
        <a:prstGeom prst="rect">
          <a:avLst/>
        </a:prstGeom>
      </xdr:spPr>
    </xdr:pic>
    <xdr:clientData/>
  </xdr:twoCellAnchor>
  <xdr:twoCellAnchor editAs="oneCell">
    <xdr:from>
      <xdr:col>30</xdr:col>
      <xdr:colOff>677184</xdr:colOff>
      <xdr:row>4</xdr:row>
      <xdr:rowOff>87242</xdr:rowOff>
    </xdr:from>
    <xdr:to>
      <xdr:col>32</xdr:col>
      <xdr:colOff>120822</xdr:colOff>
      <xdr:row>9</xdr:row>
      <xdr:rowOff>166016</xdr:rowOff>
    </xdr:to>
    <xdr:pic>
      <xdr:nvPicPr>
        <xdr:cNvPr id="20" name="Imagen 10">
          <a:extLst>
            <a:ext uri="{FF2B5EF4-FFF2-40B4-BE49-F238E27FC236}">
              <a16:creationId xmlns:a16="http://schemas.microsoft.com/office/drawing/2014/main" id="{C8460CAA-67CC-4D0B-B922-BDF689254DA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6810320" y="849242"/>
          <a:ext cx="1120038" cy="983649"/>
        </a:xfrm>
        <a:prstGeom prst="rect">
          <a:avLst/>
        </a:prstGeom>
      </xdr:spPr>
    </xdr:pic>
    <xdr:clientData/>
  </xdr:twoCellAnchor>
  <xdr:twoCellAnchor editAs="oneCell">
    <xdr:from>
      <xdr:col>40</xdr:col>
      <xdr:colOff>667258</xdr:colOff>
      <xdr:row>4</xdr:row>
      <xdr:rowOff>115979</xdr:rowOff>
    </xdr:from>
    <xdr:to>
      <xdr:col>42</xdr:col>
      <xdr:colOff>114258</xdr:colOff>
      <xdr:row>10</xdr:row>
      <xdr:rowOff>3663</xdr:rowOff>
    </xdr:to>
    <xdr:pic>
      <xdr:nvPicPr>
        <xdr:cNvPr id="21" name="Imagen 11">
          <a:extLst>
            <a:ext uri="{FF2B5EF4-FFF2-40B4-BE49-F238E27FC236}">
              <a16:creationId xmlns:a16="http://schemas.microsoft.com/office/drawing/2014/main" id="{15040D10-DCFE-4ED2-9F59-4F359E8B9716}"/>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5113122" y="877979"/>
          <a:ext cx="1123400" cy="983059"/>
        </a:xfrm>
        <a:prstGeom prst="rect">
          <a:avLst/>
        </a:prstGeom>
      </xdr:spPr>
    </xdr:pic>
    <xdr:clientData/>
  </xdr:twoCellAnchor>
  <xdr:twoCellAnchor editAs="oneCell">
    <xdr:from>
      <xdr:col>9</xdr:col>
      <xdr:colOff>631059</xdr:colOff>
      <xdr:row>0</xdr:row>
      <xdr:rowOff>35625</xdr:rowOff>
    </xdr:from>
    <xdr:to>
      <xdr:col>12</xdr:col>
      <xdr:colOff>226544</xdr:colOff>
      <xdr:row>5</xdr:row>
      <xdr:rowOff>56714</xdr:rowOff>
    </xdr:to>
    <xdr:pic>
      <xdr:nvPicPr>
        <xdr:cNvPr id="22" name="Imagen 12">
          <a:hlinkClick xmlns:r="http://schemas.openxmlformats.org/officeDocument/2006/relationships" r:id="rId14"/>
          <a:extLst>
            <a:ext uri="{FF2B5EF4-FFF2-40B4-BE49-F238E27FC236}">
              <a16:creationId xmlns:a16="http://schemas.microsoft.com/office/drawing/2014/main" id="{97AF227B-5A06-4A37-847C-628EB6670E5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307468" y="35625"/>
          <a:ext cx="2110085" cy="925964"/>
        </a:xfrm>
        <a:prstGeom prst="rect">
          <a:avLst/>
        </a:prstGeom>
      </xdr:spPr>
    </xdr:pic>
    <xdr:clientData/>
  </xdr:twoCellAnchor>
  <xdr:twoCellAnchor editAs="oneCell">
    <xdr:from>
      <xdr:col>12</xdr:col>
      <xdr:colOff>262422</xdr:colOff>
      <xdr:row>0</xdr:row>
      <xdr:rowOff>29160</xdr:rowOff>
    </xdr:from>
    <xdr:to>
      <xdr:col>14</xdr:col>
      <xdr:colOff>797562</xdr:colOff>
      <xdr:row>5</xdr:row>
      <xdr:rowOff>84637</xdr:rowOff>
    </xdr:to>
    <xdr:pic>
      <xdr:nvPicPr>
        <xdr:cNvPr id="13" name="Imagen 12">
          <a:hlinkClick xmlns:r="http://schemas.openxmlformats.org/officeDocument/2006/relationships" r:id="rId16"/>
          <a:extLst>
            <a:ext uri="{FF2B5EF4-FFF2-40B4-BE49-F238E27FC236}">
              <a16:creationId xmlns:a16="http://schemas.microsoft.com/office/drawing/2014/main" id="{25DA0627-AAFD-426D-B396-77D1E35CC34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1468876" y="29160"/>
          <a:ext cx="2206875" cy="102741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772242</xdr:colOff>
      <xdr:row>0</xdr:row>
      <xdr:rowOff>11925</xdr:rowOff>
    </xdr:from>
    <xdr:to>
      <xdr:col>4</xdr:col>
      <xdr:colOff>335796</xdr:colOff>
      <xdr:row>5</xdr:row>
      <xdr:rowOff>83400</xdr:rowOff>
    </xdr:to>
    <xdr:pic>
      <xdr:nvPicPr>
        <xdr:cNvPr id="6" name="Imagen 1">
          <a:hlinkClick xmlns:r="http://schemas.openxmlformats.org/officeDocument/2006/relationships" r:id="rId1"/>
          <a:extLst>
            <a:ext uri="{FF2B5EF4-FFF2-40B4-BE49-F238E27FC236}">
              <a16:creationId xmlns:a16="http://schemas.microsoft.com/office/drawing/2014/main" id="{46B2AE84-D200-4908-8531-55F7D824B6B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923771" y="11925"/>
          <a:ext cx="2090480" cy="928725"/>
        </a:xfrm>
        <a:prstGeom prst="rect">
          <a:avLst/>
        </a:prstGeom>
      </xdr:spPr>
    </xdr:pic>
    <xdr:clientData/>
  </xdr:twoCellAnchor>
  <xdr:twoCellAnchor editAs="oneCell">
    <xdr:from>
      <xdr:col>1</xdr:col>
      <xdr:colOff>150</xdr:colOff>
      <xdr:row>0</xdr:row>
      <xdr:rowOff>0</xdr:rowOff>
    </xdr:from>
    <xdr:to>
      <xdr:col>2</xdr:col>
      <xdr:colOff>781478</xdr:colOff>
      <xdr:row>5</xdr:row>
      <xdr:rowOff>71475</xdr:rowOff>
    </xdr:to>
    <xdr:pic>
      <xdr:nvPicPr>
        <xdr:cNvPr id="7" name="Imagen 2">
          <a:hlinkClick xmlns:r="http://schemas.openxmlformats.org/officeDocument/2006/relationships" r:id="rId3"/>
          <a:extLst>
            <a:ext uri="{FF2B5EF4-FFF2-40B4-BE49-F238E27FC236}">
              <a16:creationId xmlns:a16="http://schemas.microsoft.com/office/drawing/2014/main" id="{959DB09E-5D7D-427D-9ADA-1BC71EDAFB6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0591" y="0"/>
          <a:ext cx="2099140" cy="928725"/>
        </a:xfrm>
        <a:prstGeom prst="rect">
          <a:avLst/>
        </a:prstGeom>
      </xdr:spPr>
    </xdr:pic>
    <xdr:clientData/>
  </xdr:twoCellAnchor>
  <xdr:twoCellAnchor editAs="oneCell">
    <xdr:from>
      <xdr:col>4</xdr:col>
      <xdr:colOff>403963</xdr:colOff>
      <xdr:row>0</xdr:row>
      <xdr:rowOff>14969</xdr:rowOff>
    </xdr:from>
    <xdr:to>
      <xdr:col>6</xdr:col>
      <xdr:colOff>822526</xdr:colOff>
      <xdr:row>5</xdr:row>
      <xdr:rowOff>86444</xdr:rowOff>
    </xdr:to>
    <xdr:pic>
      <xdr:nvPicPr>
        <xdr:cNvPr id="5" name="Imagen 3">
          <a:hlinkClick xmlns:r="http://schemas.openxmlformats.org/officeDocument/2006/relationships" r:id="rId5"/>
          <a:extLst>
            <a:ext uri="{FF2B5EF4-FFF2-40B4-BE49-F238E27FC236}">
              <a16:creationId xmlns:a16="http://schemas.microsoft.com/office/drawing/2014/main" id="{3EF2D99F-5D1A-48B4-9F1C-5CF98356514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76816" y="14969"/>
          <a:ext cx="2090481" cy="928725"/>
        </a:xfrm>
        <a:prstGeom prst="rect">
          <a:avLst/>
        </a:prstGeom>
      </xdr:spPr>
    </xdr:pic>
    <xdr:clientData/>
  </xdr:twoCellAnchor>
  <xdr:twoCellAnchor editAs="oneCell">
    <xdr:from>
      <xdr:col>7</xdr:col>
      <xdr:colOff>4727</xdr:colOff>
      <xdr:row>0</xdr:row>
      <xdr:rowOff>30974</xdr:rowOff>
    </xdr:from>
    <xdr:to>
      <xdr:col>9</xdr:col>
      <xdr:colOff>416284</xdr:colOff>
      <xdr:row>5</xdr:row>
      <xdr:rowOff>52063</xdr:rowOff>
    </xdr:to>
    <xdr:pic>
      <xdr:nvPicPr>
        <xdr:cNvPr id="26" name="Imagen 4">
          <a:hlinkClick xmlns:r="http://schemas.openxmlformats.org/officeDocument/2006/relationships" r:id="rId7"/>
          <a:extLst>
            <a:ext uri="{FF2B5EF4-FFF2-40B4-BE49-F238E27FC236}">
              <a16:creationId xmlns:a16="http://schemas.microsoft.com/office/drawing/2014/main" id="{64AA9E0A-6DE7-40B2-8215-3ABBD202E82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xdr:blipFill>
      <xdr:spPr>
        <a:xfrm>
          <a:off x="7198903" y="30974"/>
          <a:ext cx="2087957" cy="925964"/>
        </a:xfrm>
        <a:prstGeom prst="rect">
          <a:avLst/>
        </a:prstGeom>
      </xdr:spPr>
    </xdr:pic>
    <xdr:clientData/>
  </xdr:twoCellAnchor>
  <xdr:twoCellAnchor editAs="oneCell">
    <xdr:from>
      <xdr:col>0</xdr:col>
      <xdr:colOff>739589</xdr:colOff>
      <xdr:row>4</xdr:row>
      <xdr:rowOff>157997</xdr:rowOff>
    </xdr:from>
    <xdr:to>
      <xdr:col>1</xdr:col>
      <xdr:colOff>1031633</xdr:colOff>
      <xdr:row>10</xdr:row>
      <xdr:rowOff>25941</xdr:rowOff>
    </xdr:to>
    <xdr:pic>
      <xdr:nvPicPr>
        <xdr:cNvPr id="16" name="Imagen 5">
          <a:extLst>
            <a:ext uri="{FF2B5EF4-FFF2-40B4-BE49-F238E27FC236}">
              <a16:creationId xmlns:a16="http://schemas.microsoft.com/office/drawing/2014/main" id="{2D6EB032-AF51-4158-AB78-3B8DF18DCA4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39589" y="919997"/>
          <a:ext cx="1130244" cy="963319"/>
        </a:xfrm>
        <a:prstGeom prst="rect">
          <a:avLst/>
        </a:prstGeom>
      </xdr:spPr>
    </xdr:pic>
    <xdr:clientData/>
  </xdr:twoCellAnchor>
  <xdr:twoCellAnchor editAs="oneCell">
    <xdr:from>
      <xdr:col>10</xdr:col>
      <xdr:colOff>596363</xdr:colOff>
      <xdr:row>4</xdr:row>
      <xdr:rowOff>149433</xdr:rowOff>
    </xdr:from>
    <xdr:to>
      <xdr:col>12</xdr:col>
      <xdr:colOff>39999</xdr:colOff>
      <xdr:row>10</xdr:row>
      <xdr:rowOff>25781</xdr:rowOff>
    </xdr:to>
    <xdr:pic>
      <xdr:nvPicPr>
        <xdr:cNvPr id="22" name="Imagen 6">
          <a:extLst>
            <a:ext uri="{FF2B5EF4-FFF2-40B4-BE49-F238E27FC236}">
              <a16:creationId xmlns:a16="http://schemas.microsoft.com/office/drawing/2014/main" id="{7649EC14-9317-43D8-9FF4-5723D1C3E45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311863" y="911433"/>
          <a:ext cx="1120036" cy="971723"/>
        </a:xfrm>
        <a:prstGeom prst="rect">
          <a:avLst/>
        </a:prstGeom>
      </xdr:spPr>
    </xdr:pic>
    <xdr:clientData/>
  </xdr:twoCellAnchor>
  <xdr:twoCellAnchor editAs="oneCell">
    <xdr:from>
      <xdr:col>20</xdr:col>
      <xdr:colOff>672205</xdr:colOff>
      <xdr:row>4</xdr:row>
      <xdr:rowOff>103409</xdr:rowOff>
    </xdr:from>
    <xdr:to>
      <xdr:col>22</xdr:col>
      <xdr:colOff>115844</xdr:colOff>
      <xdr:row>9</xdr:row>
      <xdr:rowOff>181593</xdr:rowOff>
    </xdr:to>
    <xdr:pic>
      <xdr:nvPicPr>
        <xdr:cNvPr id="23" name="Imagen 7">
          <a:extLst>
            <a:ext uri="{FF2B5EF4-FFF2-40B4-BE49-F238E27FC236}">
              <a16:creationId xmlns:a16="http://schemas.microsoft.com/office/drawing/2014/main" id="{36147761-7F2F-4F14-A200-A62777E9D7F6}"/>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792117" y="865409"/>
          <a:ext cx="1120039" cy="983059"/>
        </a:xfrm>
        <a:prstGeom prst="rect">
          <a:avLst/>
        </a:prstGeom>
      </xdr:spPr>
    </xdr:pic>
    <xdr:clientData/>
  </xdr:twoCellAnchor>
  <xdr:twoCellAnchor editAs="oneCell">
    <xdr:from>
      <xdr:col>30</xdr:col>
      <xdr:colOff>616061</xdr:colOff>
      <xdr:row>4</xdr:row>
      <xdr:rowOff>87242</xdr:rowOff>
    </xdr:from>
    <xdr:to>
      <xdr:col>32</xdr:col>
      <xdr:colOff>59699</xdr:colOff>
      <xdr:row>9</xdr:row>
      <xdr:rowOff>166016</xdr:rowOff>
    </xdr:to>
    <xdr:pic>
      <xdr:nvPicPr>
        <xdr:cNvPr id="24" name="Imagen 8">
          <a:extLst>
            <a:ext uri="{FF2B5EF4-FFF2-40B4-BE49-F238E27FC236}">
              <a16:creationId xmlns:a16="http://schemas.microsoft.com/office/drawing/2014/main" id="{E21E5F2F-1D18-4AE7-AB18-8338D2E61B4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140385" y="849242"/>
          <a:ext cx="1120038" cy="983649"/>
        </a:xfrm>
        <a:prstGeom prst="rect">
          <a:avLst/>
        </a:prstGeom>
      </xdr:spPr>
    </xdr:pic>
    <xdr:clientData/>
  </xdr:twoCellAnchor>
  <xdr:twoCellAnchor editAs="oneCell">
    <xdr:from>
      <xdr:col>40</xdr:col>
      <xdr:colOff>648922</xdr:colOff>
      <xdr:row>4</xdr:row>
      <xdr:rowOff>115979</xdr:rowOff>
    </xdr:from>
    <xdr:to>
      <xdr:col>42</xdr:col>
      <xdr:colOff>95922</xdr:colOff>
      <xdr:row>10</xdr:row>
      <xdr:rowOff>3663</xdr:rowOff>
    </xdr:to>
    <xdr:pic>
      <xdr:nvPicPr>
        <xdr:cNvPr id="25" name="Imagen 9">
          <a:extLst>
            <a:ext uri="{FF2B5EF4-FFF2-40B4-BE49-F238E27FC236}">
              <a16:creationId xmlns:a16="http://schemas.microsoft.com/office/drawing/2014/main" id="{6C0FE1FA-C7BB-490D-8851-789C1D934F7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5577657" y="877979"/>
          <a:ext cx="1123400" cy="983059"/>
        </a:xfrm>
        <a:prstGeom prst="rect">
          <a:avLst/>
        </a:prstGeom>
      </xdr:spPr>
    </xdr:pic>
    <xdr:clientData/>
  </xdr:twoCellAnchor>
  <xdr:twoCellAnchor editAs="oneCell">
    <xdr:from>
      <xdr:col>9</xdr:col>
      <xdr:colOff>392680</xdr:colOff>
      <xdr:row>0</xdr:row>
      <xdr:rowOff>35625</xdr:rowOff>
    </xdr:from>
    <xdr:to>
      <xdr:col>11</xdr:col>
      <xdr:colOff>826365</xdr:colOff>
      <xdr:row>5</xdr:row>
      <xdr:rowOff>56714</xdr:rowOff>
    </xdr:to>
    <xdr:pic>
      <xdr:nvPicPr>
        <xdr:cNvPr id="21" name="Imagen 10">
          <a:hlinkClick xmlns:r="http://schemas.openxmlformats.org/officeDocument/2006/relationships" r:id="rId14"/>
          <a:extLst>
            <a:ext uri="{FF2B5EF4-FFF2-40B4-BE49-F238E27FC236}">
              <a16:creationId xmlns:a16="http://schemas.microsoft.com/office/drawing/2014/main" id="{4A23A6D1-9777-4F95-9535-75219279BF38}"/>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267739" y="35625"/>
          <a:ext cx="2110085" cy="925964"/>
        </a:xfrm>
        <a:prstGeom prst="rect">
          <a:avLst/>
        </a:prstGeom>
      </xdr:spPr>
    </xdr:pic>
    <xdr:clientData/>
  </xdr:twoCellAnchor>
  <xdr:twoCellAnchor editAs="oneCell">
    <xdr:from>
      <xdr:col>12</xdr:col>
      <xdr:colOff>9719</xdr:colOff>
      <xdr:row>0</xdr:row>
      <xdr:rowOff>58317</xdr:rowOff>
    </xdr:from>
    <xdr:to>
      <xdr:col>14</xdr:col>
      <xdr:colOff>544859</xdr:colOff>
      <xdr:row>5</xdr:row>
      <xdr:rowOff>113794</xdr:rowOff>
    </xdr:to>
    <xdr:pic>
      <xdr:nvPicPr>
        <xdr:cNvPr id="12" name="Imagen 11">
          <a:hlinkClick xmlns:r="http://schemas.openxmlformats.org/officeDocument/2006/relationships" r:id="rId16"/>
          <a:extLst>
            <a:ext uri="{FF2B5EF4-FFF2-40B4-BE49-F238E27FC236}">
              <a16:creationId xmlns:a16="http://schemas.microsoft.com/office/drawing/2014/main" id="{69D500DC-CE03-40EC-95F7-D3E37AD0D2A5}"/>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1361964" y="58317"/>
          <a:ext cx="2206875" cy="102741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oneCellAnchor>
    <xdr:from>
      <xdr:col>2</xdr:col>
      <xdr:colOff>378600</xdr:colOff>
      <xdr:row>6</xdr:row>
      <xdr:rowOff>87809</xdr:rowOff>
    </xdr:from>
    <xdr:ext cx="814905" cy="731341"/>
    <xdr:pic>
      <xdr:nvPicPr>
        <xdr:cNvPr id="51" name="Imagen 10">
          <a:hlinkClick xmlns:r="http://schemas.openxmlformats.org/officeDocument/2006/relationships" r:id="rId1"/>
          <a:extLst>
            <a:ext uri="{FF2B5EF4-FFF2-40B4-BE49-F238E27FC236}">
              <a16:creationId xmlns:a16="http://schemas.microsoft.com/office/drawing/2014/main" id="{907D4D1E-CE59-490F-AD9D-2A60F617417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69425" y="1230809"/>
          <a:ext cx="819668" cy="731341"/>
        </a:xfrm>
        <a:prstGeom prst="rect">
          <a:avLst/>
        </a:prstGeom>
      </xdr:spPr>
    </xdr:pic>
    <xdr:clientData/>
  </xdr:oneCellAnchor>
  <xdr:oneCellAnchor>
    <xdr:from>
      <xdr:col>3</xdr:col>
      <xdr:colOff>254185</xdr:colOff>
      <xdr:row>6</xdr:row>
      <xdr:rowOff>76313</xdr:rowOff>
    </xdr:from>
    <xdr:ext cx="793103" cy="713280"/>
    <xdr:pic>
      <xdr:nvPicPr>
        <xdr:cNvPr id="50" name="Imagen 12">
          <a:hlinkClick xmlns:r="http://schemas.openxmlformats.org/officeDocument/2006/relationships" r:id="rId3"/>
          <a:extLst>
            <a:ext uri="{FF2B5EF4-FFF2-40B4-BE49-F238E27FC236}">
              <a16:creationId xmlns:a16="http://schemas.microsoft.com/office/drawing/2014/main" id="{C3FE2A1B-251F-467B-8CCB-1674BC39F7E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883210" y="1219313"/>
          <a:ext cx="797865" cy="718043"/>
        </a:xfrm>
        <a:prstGeom prst="rect">
          <a:avLst/>
        </a:prstGeom>
      </xdr:spPr>
    </xdr:pic>
    <xdr:clientData/>
  </xdr:oneCellAnchor>
  <xdr:oneCellAnchor>
    <xdr:from>
      <xdr:col>2</xdr:col>
      <xdr:colOff>382980</xdr:colOff>
      <xdr:row>9</xdr:row>
      <xdr:rowOff>166362</xdr:rowOff>
    </xdr:from>
    <xdr:ext cx="793103" cy="709639"/>
    <xdr:pic>
      <xdr:nvPicPr>
        <xdr:cNvPr id="49" name="Imagen 14">
          <a:hlinkClick xmlns:r="http://schemas.openxmlformats.org/officeDocument/2006/relationships" r:id="rId5"/>
          <a:extLst>
            <a:ext uri="{FF2B5EF4-FFF2-40B4-BE49-F238E27FC236}">
              <a16:creationId xmlns:a16="http://schemas.microsoft.com/office/drawing/2014/main" id="{1146408A-93E0-4E74-8FF0-056003E8585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73805" y="1909437"/>
          <a:ext cx="797866" cy="712020"/>
        </a:xfrm>
        <a:prstGeom prst="rect">
          <a:avLst/>
        </a:prstGeom>
      </xdr:spPr>
    </xdr:pic>
    <xdr:clientData/>
  </xdr:oneCellAnchor>
  <xdr:oneCellAnchor>
    <xdr:from>
      <xdr:col>3</xdr:col>
      <xdr:colOff>255289</xdr:colOff>
      <xdr:row>9</xdr:row>
      <xdr:rowOff>170084</xdr:rowOff>
    </xdr:from>
    <xdr:ext cx="793102" cy="710061"/>
    <xdr:pic>
      <xdr:nvPicPr>
        <xdr:cNvPr id="48" name="Imagen 16">
          <a:hlinkClick xmlns:r="http://schemas.openxmlformats.org/officeDocument/2006/relationships" r:id="rId7"/>
          <a:extLst>
            <a:ext uri="{FF2B5EF4-FFF2-40B4-BE49-F238E27FC236}">
              <a16:creationId xmlns:a16="http://schemas.microsoft.com/office/drawing/2014/main" id="{0011B54A-19FE-4B2D-ABAF-2A6F27023DA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84314" y="1913159"/>
          <a:ext cx="797864" cy="712442"/>
        </a:xfrm>
        <a:prstGeom prst="rect">
          <a:avLst/>
        </a:prstGeom>
      </xdr:spPr>
    </xdr:pic>
    <xdr:clientData/>
  </xdr:oneCellAnchor>
  <xdr:oneCellAnchor>
    <xdr:from>
      <xdr:col>2</xdr:col>
      <xdr:colOff>771334</xdr:colOff>
      <xdr:row>13</xdr:row>
      <xdr:rowOff>3086</xdr:rowOff>
    </xdr:from>
    <xdr:ext cx="792575" cy="710190"/>
    <xdr:pic>
      <xdr:nvPicPr>
        <xdr:cNvPr id="47" name="Imagen 18">
          <a:hlinkClick xmlns:r="http://schemas.openxmlformats.org/officeDocument/2006/relationships" r:id="rId9"/>
          <a:extLst>
            <a:ext uri="{FF2B5EF4-FFF2-40B4-BE49-F238E27FC236}">
              <a16:creationId xmlns:a16="http://schemas.microsoft.com/office/drawing/2014/main" id="{9BEF14D2-7076-43D1-85FD-DB742873E94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562159" y="2498636"/>
          <a:ext cx="797338" cy="714952"/>
        </a:xfrm>
        <a:prstGeom prst="rect">
          <a:avLst/>
        </a:prstGeom>
      </xdr:spPr>
    </xdr:pic>
    <xdr:clientData/>
  </xdr:oneCellAnchor>
  <xdr:oneCellAnchor>
    <xdr:from>
      <xdr:col>5</xdr:col>
      <xdr:colOff>269673</xdr:colOff>
      <xdr:row>6</xdr:row>
      <xdr:rowOff>73270</xdr:rowOff>
    </xdr:from>
    <xdr:ext cx="788701" cy="705836"/>
    <xdr:pic>
      <xdr:nvPicPr>
        <xdr:cNvPr id="46" name="Imagen 21">
          <a:hlinkClick xmlns:r="http://schemas.openxmlformats.org/officeDocument/2006/relationships" r:id="rId11"/>
          <a:extLst>
            <a:ext uri="{FF2B5EF4-FFF2-40B4-BE49-F238E27FC236}">
              <a16:creationId xmlns:a16="http://schemas.microsoft.com/office/drawing/2014/main" id="{9FBAC0EA-6FFC-4048-83E0-A8B4345CF12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575098" y="1216270"/>
          <a:ext cx="793463" cy="710599"/>
        </a:xfrm>
        <a:prstGeom prst="rect">
          <a:avLst/>
        </a:prstGeom>
      </xdr:spPr>
    </xdr:pic>
    <xdr:clientData/>
  </xdr:oneCellAnchor>
  <xdr:oneCellAnchor>
    <xdr:from>
      <xdr:col>6</xdr:col>
      <xdr:colOff>228051</xdr:colOff>
      <xdr:row>6</xdr:row>
      <xdr:rowOff>55432</xdr:rowOff>
    </xdr:from>
    <xdr:ext cx="788701" cy="710102"/>
    <xdr:pic>
      <xdr:nvPicPr>
        <xdr:cNvPr id="45" name="Imagen 22">
          <a:hlinkClick xmlns:r="http://schemas.openxmlformats.org/officeDocument/2006/relationships" r:id="rId13"/>
          <a:extLst>
            <a:ext uri="{FF2B5EF4-FFF2-40B4-BE49-F238E27FC236}">
              <a16:creationId xmlns:a16="http://schemas.microsoft.com/office/drawing/2014/main" id="{42499530-937C-4D74-9EC8-B8703F705BF1}"/>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371676" y="1198432"/>
          <a:ext cx="793464" cy="714865"/>
        </a:xfrm>
        <a:prstGeom prst="rect">
          <a:avLst/>
        </a:prstGeom>
      </xdr:spPr>
    </xdr:pic>
    <xdr:clientData/>
  </xdr:oneCellAnchor>
  <xdr:oneCellAnchor>
    <xdr:from>
      <xdr:col>5</xdr:col>
      <xdr:colOff>268923</xdr:colOff>
      <xdr:row>9</xdr:row>
      <xdr:rowOff>108277</xdr:rowOff>
    </xdr:from>
    <xdr:ext cx="788703" cy="706470"/>
    <xdr:pic>
      <xdr:nvPicPr>
        <xdr:cNvPr id="44" name="Imagen 23">
          <a:hlinkClick xmlns:r="http://schemas.openxmlformats.org/officeDocument/2006/relationships" r:id="rId15"/>
          <a:extLst>
            <a:ext uri="{FF2B5EF4-FFF2-40B4-BE49-F238E27FC236}">
              <a16:creationId xmlns:a16="http://schemas.microsoft.com/office/drawing/2014/main" id="{C08E154A-4A66-42BF-9B39-135CE14903B6}"/>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574348" y="1851352"/>
          <a:ext cx="793465" cy="708851"/>
        </a:xfrm>
        <a:prstGeom prst="rect">
          <a:avLst/>
        </a:prstGeom>
      </xdr:spPr>
    </xdr:pic>
    <xdr:clientData/>
  </xdr:oneCellAnchor>
  <xdr:oneCellAnchor>
    <xdr:from>
      <xdr:col>6</xdr:col>
      <xdr:colOff>251136</xdr:colOff>
      <xdr:row>9</xdr:row>
      <xdr:rowOff>101544</xdr:rowOff>
    </xdr:from>
    <xdr:ext cx="788700" cy="708609"/>
    <xdr:pic>
      <xdr:nvPicPr>
        <xdr:cNvPr id="43" name="Imagen 24">
          <a:hlinkClick xmlns:r="http://schemas.openxmlformats.org/officeDocument/2006/relationships" r:id="rId17"/>
          <a:extLst>
            <a:ext uri="{FF2B5EF4-FFF2-40B4-BE49-F238E27FC236}">
              <a16:creationId xmlns:a16="http://schemas.microsoft.com/office/drawing/2014/main" id="{F6917A89-50A8-45E1-BDF8-4035DEC6DE5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6394761" y="1844619"/>
          <a:ext cx="793463" cy="710990"/>
        </a:xfrm>
        <a:prstGeom prst="rect">
          <a:avLst/>
        </a:prstGeom>
      </xdr:spPr>
    </xdr:pic>
    <xdr:clientData/>
  </xdr:oneCellAnchor>
  <xdr:oneCellAnchor>
    <xdr:from>
      <xdr:col>5</xdr:col>
      <xdr:colOff>746409</xdr:colOff>
      <xdr:row>12</xdr:row>
      <xdr:rowOff>132225</xdr:rowOff>
    </xdr:from>
    <xdr:ext cx="789208" cy="706358"/>
    <xdr:pic>
      <xdr:nvPicPr>
        <xdr:cNvPr id="42" name="Imagen 25">
          <a:hlinkClick xmlns:r="http://schemas.openxmlformats.org/officeDocument/2006/relationships" r:id="rId19"/>
          <a:extLst>
            <a:ext uri="{FF2B5EF4-FFF2-40B4-BE49-F238E27FC236}">
              <a16:creationId xmlns:a16="http://schemas.microsoft.com/office/drawing/2014/main" id="{0840E501-F6E8-480B-8024-EC953ECC4616}"/>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051834" y="2446800"/>
          <a:ext cx="793970" cy="713501"/>
        </a:xfrm>
        <a:prstGeom prst="rect">
          <a:avLst/>
        </a:prstGeom>
      </xdr:spPr>
    </xdr:pic>
    <xdr:clientData/>
  </xdr:oneCellAnchor>
  <xdr:oneCellAnchor>
    <xdr:from>
      <xdr:col>1</xdr:col>
      <xdr:colOff>242564</xdr:colOff>
      <xdr:row>6</xdr:row>
      <xdr:rowOff>43874</xdr:rowOff>
    </xdr:from>
    <xdr:ext cx="790532" cy="699213"/>
    <xdr:pic>
      <xdr:nvPicPr>
        <xdr:cNvPr id="41" name="Imagen 26">
          <a:hlinkClick xmlns:r="http://schemas.openxmlformats.org/officeDocument/2006/relationships" r:id="rId21"/>
          <a:extLst>
            <a:ext uri="{FF2B5EF4-FFF2-40B4-BE49-F238E27FC236}">
              <a16:creationId xmlns:a16="http://schemas.microsoft.com/office/drawing/2014/main" id="{A9A9D490-6C8C-4EA7-AE77-32A27C7B085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080764" y="1186874"/>
          <a:ext cx="790532" cy="703976"/>
        </a:xfrm>
        <a:prstGeom prst="rect">
          <a:avLst/>
        </a:prstGeom>
      </xdr:spPr>
    </xdr:pic>
    <xdr:clientData/>
  </xdr:oneCellAnchor>
  <xdr:oneCellAnchor>
    <xdr:from>
      <xdr:col>1</xdr:col>
      <xdr:colOff>239066</xdr:colOff>
      <xdr:row>9</xdr:row>
      <xdr:rowOff>162612</xdr:rowOff>
    </xdr:from>
    <xdr:ext cx="786869" cy="711001"/>
    <xdr:pic>
      <xdr:nvPicPr>
        <xdr:cNvPr id="40" name="Imagen 28">
          <a:hlinkClick xmlns:r="http://schemas.openxmlformats.org/officeDocument/2006/relationships" r:id="rId23"/>
          <a:extLst>
            <a:ext uri="{FF2B5EF4-FFF2-40B4-BE49-F238E27FC236}">
              <a16:creationId xmlns:a16="http://schemas.microsoft.com/office/drawing/2014/main" id="{DB42E30C-213C-4EA4-8011-B6BDF7F839C7}"/>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077266" y="1905687"/>
          <a:ext cx="786869" cy="713382"/>
        </a:xfrm>
        <a:prstGeom prst="rect">
          <a:avLst/>
        </a:prstGeom>
      </xdr:spPr>
    </xdr:pic>
    <xdr:clientData/>
  </xdr:oneCellAnchor>
  <xdr:oneCellAnchor>
    <xdr:from>
      <xdr:col>1</xdr:col>
      <xdr:colOff>1061127</xdr:colOff>
      <xdr:row>9</xdr:row>
      <xdr:rowOff>138089</xdr:rowOff>
    </xdr:from>
    <xdr:ext cx="794653" cy="711421"/>
    <xdr:pic>
      <xdr:nvPicPr>
        <xdr:cNvPr id="39" name="Imagen 29">
          <a:hlinkClick xmlns:r="http://schemas.openxmlformats.org/officeDocument/2006/relationships" r:id="rId25"/>
          <a:extLst>
            <a:ext uri="{FF2B5EF4-FFF2-40B4-BE49-F238E27FC236}">
              <a16:creationId xmlns:a16="http://schemas.microsoft.com/office/drawing/2014/main" id="{9800B748-BE28-48F0-A1C7-C827CF5E7266}"/>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899327" y="1881164"/>
          <a:ext cx="794653" cy="713802"/>
        </a:xfrm>
        <a:prstGeom prst="rect">
          <a:avLst/>
        </a:prstGeom>
      </xdr:spPr>
    </xdr:pic>
    <xdr:clientData/>
  </xdr:oneCellAnchor>
  <xdr:oneCellAnchor>
    <xdr:from>
      <xdr:col>1</xdr:col>
      <xdr:colOff>609670</xdr:colOff>
      <xdr:row>12</xdr:row>
      <xdr:rowOff>157323</xdr:rowOff>
    </xdr:from>
    <xdr:ext cx="798092" cy="706239"/>
    <xdr:pic>
      <xdr:nvPicPr>
        <xdr:cNvPr id="38" name="Imagen 30">
          <a:hlinkClick xmlns:r="http://schemas.openxmlformats.org/officeDocument/2006/relationships" r:id="rId27"/>
          <a:extLst>
            <a:ext uri="{FF2B5EF4-FFF2-40B4-BE49-F238E27FC236}">
              <a16:creationId xmlns:a16="http://schemas.microsoft.com/office/drawing/2014/main" id="{A75C749B-D070-4C19-9AB1-E7571882A54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447870" y="2471898"/>
          <a:ext cx="798092" cy="713382"/>
        </a:xfrm>
        <a:prstGeom prst="rect">
          <a:avLst/>
        </a:prstGeom>
      </xdr:spPr>
    </xdr:pic>
    <xdr:clientData/>
  </xdr:oneCellAnchor>
  <xdr:oneCellAnchor>
    <xdr:from>
      <xdr:col>7</xdr:col>
      <xdr:colOff>639466</xdr:colOff>
      <xdr:row>6</xdr:row>
      <xdr:rowOff>95808</xdr:rowOff>
    </xdr:from>
    <xdr:ext cx="788702" cy="716427"/>
    <xdr:pic>
      <xdr:nvPicPr>
        <xdr:cNvPr id="37" name="Imagen 31">
          <a:hlinkClick xmlns:r="http://schemas.openxmlformats.org/officeDocument/2006/relationships" r:id="rId28"/>
          <a:extLst>
            <a:ext uri="{FF2B5EF4-FFF2-40B4-BE49-F238E27FC236}">
              <a16:creationId xmlns:a16="http://schemas.microsoft.com/office/drawing/2014/main" id="{B3310654-C6F0-4162-9E1E-056E9493C821}"/>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7621291" y="1238808"/>
          <a:ext cx="793464" cy="716427"/>
        </a:xfrm>
        <a:prstGeom prst="rect">
          <a:avLst/>
        </a:prstGeom>
      </xdr:spPr>
    </xdr:pic>
    <xdr:clientData/>
  </xdr:oneCellAnchor>
  <xdr:oneCellAnchor>
    <xdr:from>
      <xdr:col>8</xdr:col>
      <xdr:colOff>650398</xdr:colOff>
      <xdr:row>6</xdr:row>
      <xdr:rowOff>89350</xdr:rowOff>
    </xdr:from>
    <xdr:ext cx="788701" cy="722413"/>
    <xdr:pic>
      <xdr:nvPicPr>
        <xdr:cNvPr id="36" name="Imagen 32">
          <a:hlinkClick xmlns:r="http://schemas.openxmlformats.org/officeDocument/2006/relationships" r:id="rId30"/>
          <a:extLst>
            <a:ext uri="{FF2B5EF4-FFF2-40B4-BE49-F238E27FC236}">
              <a16:creationId xmlns:a16="http://schemas.microsoft.com/office/drawing/2014/main" id="{335E7371-76D5-4092-8343-705B9901CDF9}"/>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8470423" y="1232350"/>
          <a:ext cx="793464" cy="722413"/>
        </a:xfrm>
        <a:prstGeom prst="rect">
          <a:avLst/>
        </a:prstGeom>
      </xdr:spPr>
    </xdr:pic>
    <xdr:clientData/>
  </xdr:oneCellAnchor>
  <xdr:oneCellAnchor>
    <xdr:from>
      <xdr:col>7</xdr:col>
      <xdr:colOff>616738</xdr:colOff>
      <xdr:row>9</xdr:row>
      <xdr:rowOff>155838</xdr:rowOff>
    </xdr:from>
    <xdr:ext cx="788701" cy="709327"/>
    <xdr:pic>
      <xdr:nvPicPr>
        <xdr:cNvPr id="35" name="Imagen 33">
          <a:hlinkClick xmlns:r="http://schemas.openxmlformats.org/officeDocument/2006/relationships" r:id="rId32"/>
          <a:extLst>
            <a:ext uri="{FF2B5EF4-FFF2-40B4-BE49-F238E27FC236}">
              <a16:creationId xmlns:a16="http://schemas.microsoft.com/office/drawing/2014/main" id="{D7F781DE-74C9-4098-A0AE-E11762561D86}"/>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598563" y="1898913"/>
          <a:ext cx="793463" cy="711708"/>
        </a:xfrm>
        <a:prstGeom prst="rect">
          <a:avLst/>
        </a:prstGeom>
      </xdr:spPr>
    </xdr:pic>
    <xdr:clientData/>
  </xdr:oneCellAnchor>
  <xdr:oneCellAnchor>
    <xdr:from>
      <xdr:col>8</xdr:col>
      <xdr:colOff>642911</xdr:colOff>
      <xdr:row>9</xdr:row>
      <xdr:rowOff>167034</xdr:rowOff>
    </xdr:from>
    <xdr:ext cx="788699" cy="709747"/>
    <xdr:pic>
      <xdr:nvPicPr>
        <xdr:cNvPr id="34" name="Imagen 34">
          <a:hlinkClick xmlns:r="http://schemas.openxmlformats.org/officeDocument/2006/relationships" r:id="rId33"/>
          <a:extLst>
            <a:ext uri="{FF2B5EF4-FFF2-40B4-BE49-F238E27FC236}">
              <a16:creationId xmlns:a16="http://schemas.microsoft.com/office/drawing/2014/main" id="{9618F336-DE67-434C-925D-C41D33B49539}"/>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8462936" y="1910109"/>
          <a:ext cx="793462" cy="712128"/>
        </a:xfrm>
        <a:prstGeom prst="rect">
          <a:avLst/>
        </a:prstGeom>
      </xdr:spPr>
    </xdr:pic>
    <xdr:clientData/>
  </xdr:oneCellAnchor>
  <xdr:oneCellAnchor>
    <xdr:from>
      <xdr:col>8</xdr:col>
      <xdr:colOff>233536</xdr:colOff>
      <xdr:row>12</xdr:row>
      <xdr:rowOff>122425</xdr:rowOff>
    </xdr:from>
    <xdr:ext cx="792137" cy="705222"/>
    <xdr:pic>
      <xdr:nvPicPr>
        <xdr:cNvPr id="33" name="Imagen 35">
          <a:hlinkClick xmlns:r="http://schemas.openxmlformats.org/officeDocument/2006/relationships" r:id="rId34"/>
          <a:extLst>
            <a:ext uri="{FF2B5EF4-FFF2-40B4-BE49-F238E27FC236}">
              <a16:creationId xmlns:a16="http://schemas.microsoft.com/office/drawing/2014/main" id="{BFE80CBB-C579-4165-86CD-E178D16FFD2C}"/>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8053561" y="2437000"/>
          <a:ext cx="796900" cy="712365"/>
        </a:xfrm>
        <a:prstGeom prst="rect">
          <a:avLst/>
        </a:prstGeom>
      </xdr:spPr>
    </xdr:pic>
    <xdr:clientData/>
  </xdr:oneCellAnchor>
  <xdr:oneCellAnchor>
    <xdr:from>
      <xdr:col>1</xdr:col>
      <xdr:colOff>1014230</xdr:colOff>
      <xdr:row>6</xdr:row>
      <xdr:rowOff>59394</xdr:rowOff>
    </xdr:from>
    <xdr:ext cx="790534" cy="705199"/>
    <xdr:pic>
      <xdr:nvPicPr>
        <xdr:cNvPr id="32" name="Imagen 41">
          <a:hlinkClick xmlns:r="http://schemas.openxmlformats.org/officeDocument/2006/relationships" r:id="rId36"/>
          <a:extLst>
            <a:ext uri="{FF2B5EF4-FFF2-40B4-BE49-F238E27FC236}">
              <a16:creationId xmlns:a16="http://schemas.microsoft.com/office/drawing/2014/main" id="{A2D33449-A960-4ADB-9663-B0BA5CFBB5EA}"/>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1852430" y="1202394"/>
          <a:ext cx="790534" cy="709962"/>
        </a:xfrm>
        <a:prstGeom prst="rect">
          <a:avLst/>
        </a:prstGeom>
      </xdr:spPr>
    </xdr:pic>
    <xdr:clientData/>
  </xdr:oneCellAnchor>
  <xdr:oneCellAnchor>
    <xdr:from>
      <xdr:col>2</xdr:col>
      <xdr:colOff>302420</xdr:colOff>
      <xdr:row>0</xdr:row>
      <xdr:rowOff>169295</xdr:rowOff>
    </xdr:from>
    <xdr:ext cx="2078154" cy="964444"/>
    <xdr:pic>
      <xdr:nvPicPr>
        <xdr:cNvPr id="31" name="Imagen 1">
          <a:hlinkClick xmlns:r="http://schemas.openxmlformats.org/officeDocument/2006/relationships" r:id="rId38"/>
          <a:extLst>
            <a:ext uri="{FF2B5EF4-FFF2-40B4-BE49-F238E27FC236}">
              <a16:creationId xmlns:a16="http://schemas.microsoft.com/office/drawing/2014/main" id="{1AD92A71-5187-44E2-AFEC-BE2AB1FF3EF5}"/>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093245" y="169295"/>
          <a:ext cx="2087679" cy="976350"/>
        </a:xfrm>
        <a:prstGeom prst="rect">
          <a:avLst/>
        </a:prstGeom>
      </xdr:spPr>
    </xdr:pic>
    <xdr:clientData/>
  </xdr:oneCellAnchor>
  <xdr:oneCellAnchor>
    <xdr:from>
      <xdr:col>1</xdr:col>
      <xdr:colOff>173936</xdr:colOff>
      <xdr:row>0</xdr:row>
      <xdr:rowOff>157370</xdr:rowOff>
    </xdr:from>
    <xdr:ext cx="2095778" cy="969206"/>
    <xdr:pic>
      <xdr:nvPicPr>
        <xdr:cNvPr id="30" name="Imagen 2">
          <a:hlinkClick xmlns:r="http://schemas.openxmlformats.org/officeDocument/2006/relationships" r:id="rId40"/>
          <a:extLst>
            <a:ext uri="{FF2B5EF4-FFF2-40B4-BE49-F238E27FC236}">
              <a16:creationId xmlns:a16="http://schemas.microsoft.com/office/drawing/2014/main" id="{27D2228C-9671-4D24-B2BC-1C237A85F6C1}"/>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1012136" y="157370"/>
          <a:ext cx="2095778" cy="976350"/>
        </a:xfrm>
        <a:prstGeom prst="rect">
          <a:avLst/>
        </a:prstGeom>
      </xdr:spPr>
    </xdr:pic>
    <xdr:clientData/>
  </xdr:oneCellAnchor>
  <xdr:oneCellAnchor>
    <xdr:from>
      <xdr:col>4</xdr:col>
      <xdr:colOff>782378</xdr:colOff>
      <xdr:row>0</xdr:row>
      <xdr:rowOff>172339</xdr:rowOff>
    </xdr:from>
    <xdr:ext cx="2080675" cy="964444"/>
    <xdr:pic>
      <xdr:nvPicPr>
        <xdr:cNvPr id="29" name="Imagen 3">
          <a:hlinkClick xmlns:r="http://schemas.openxmlformats.org/officeDocument/2006/relationships" r:id="rId42"/>
          <a:extLst>
            <a:ext uri="{FF2B5EF4-FFF2-40B4-BE49-F238E27FC236}">
              <a16:creationId xmlns:a16="http://schemas.microsoft.com/office/drawing/2014/main" id="{29BA6B4A-1569-43D9-8740-893F42B7A242}"/>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249603" y="172339"/>
          <a:ext cx="2094963" cy="976350"/>
        </a:xfrm>
        <a:prstGeom prst="rect">
          <a:avLst/>
        </a:prstGeom>
      </xdr:spPr>
    </xdr:pic>
    <xdr:clientData/>
  </xdr:oneCellAnchor>
  <xdr:oneCellAnchor>
    <xdr:from>
      <xdr:col>7</xdr:col>
      <xdr:colOff>394834</xdr:colOff>
      <xdr:row>1</xdr:row>
      <xdr:rowOff>20802</xdr:rowOff>
    </xdr:from>
    <xdr:ext cx="2082915" cy="922910"/>
    <xdr:pic>
      <xdr:nvPicPr>
        <xdr:cNvPr id="28" name="Imagen 4">
          <a:hlinkClick xmlns:r="http://schemas.openxmlformats.org/officeDocument/2006/relationships" r:id="rId44"/>
          <a:extLst>
            <a:ext uri="{FF2B5EF4-FFF2-40B4-BE49-F238E27FC236}">
              <a16:creationId xmlns:a16="http://schemas.microsoft.com/office/drawing/2014/main" id="{3A3A9850-17C6-4DAA-BF9E-9258D6273AC8}"/>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xdr:blipFill>
      <xdr:spPr>
        <a:xfrm>
          <a:off x="7376659" y="201777"/>
          <a:ext cx="2092440" cy="927673"/>
        </a:xfrm>
        <a:prstGeom prst="rect">
          <a:avLst/>
        </a:prstGeom>
      </xdr:spPr>
    </xdr:pic>
    <xdr:clientData/>
  </xdr:oneCellAnchor>
  <xdr:oneCellAnchor>
    <xdr:from>
      <xdr:col>9</xdr:col>
      <xdr:colOff>790584</xdr:colOff>
      <xdr:row>1</xdr:row>
      <xdr:rowOff>21648</xdr:rowOff>
    </xdr:from>
    <xdr:ext cx="2100280" cy="930519"/>
    <xdr:pic>
      <xdr:nvPicPr>
        <xdr:cNvPr id="27" name="Imagen 10">
          <a:hlinkClick xmlns:r="http://schemas.openxmlformats.org/officeDocument/2006/relationships" r:id="rId46"/>
          <a:extLst>
            <a:ext uri="{FF2B5EF4-FFF2-40B4-BE49-F238E27FC236}">
              <a16:creationId xmlns:a16="http://schemas.microsoft.com/office/drawing/2014/main" id="{3A53E89C-38B9-4ABA-A0C7-22E53E0D7B5D}"/>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xdr:blipFill>
      <xdr:spPr>
        <a:xfrm>
          <a:off x="9410709" y="212148"/>
          <a:ext cx="2100280" cy="930519"/>
        </a:xfrm>
        <a:prstGeom prst="rect">
          <a:avLst/>
        </a:prstGeom>
      </xdr:spPr>
    </xdr:pic>
    <xdr:clientData/>
  </xdr:oneCellAnchor>
  <xdr:twoCellAnchor editAs="oneCell">
    <xdr:from>
      <xdr:col>12</xdr:col>
      <xdr:colOff>488156</xdr:colOff>
      <xdr:row>1</xdr:row>
      <xdr:rowOff>36264</xdr:rowOff>
    </xdr:from>
    <xdr:to>
      <xdr:col>15</xdr:col>
      <xdr:colOff>194719</xdr:colOff>
      <xdr:row>6</xdr:row>
      <xdr:rowOff>26746</xdr:rowOff>
    </xdr:to>
    <xdr:pic>
      <xdr:nvPicPr>
        <xdr:cNvPr id="52" name="Imagen 51">
          <a:hlinkClick xmlns:r="http://schemas.openxmlformats.org/officeDocument/2006/relationships" r:id="rId48"/>
          <a:extLst>
            <a:ext uri="{FF2B5EF4-FFF2-40B4-BE49-F238E27FC236}">
              <a16:creationId xmlns:a16="http://schemas.microsoft.com/office/drawing/2014/main" id="{890C7619-7ED1-4A67-AABB-FCE6B1ED573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xdr:blipFill>
      <xdr:spPr>
        <a:xfrm>
          <a:off x="11608594" y="226764"/>
          <a:ext cx="2206875" cy="97870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2F90E2D-9D38-4E97-98DE-33F811DEA755}" name="Tabla2" displayName="Tabla2" ref="B13:H24" headerRowCount="0" totalsRowShown="0" headerRowDxfId="15" tableBorderDxfId="14">
  <tableColumns count="7">
    <tableColumn id="1" xr3:uid="{97BF5869-7FDB-4FD4-8B1E-E8AD7B0DE64F}" name="PERIODO" headerRowDxfId="13" dataDxfId="12" headerRowCellStyle="BordeLimpio"/>
    <tableColumn id="2" xr3:uid="{2D5CEE73-EE6D-49D7-9941-5CAB7053B4BC}" name="CAPITAL _x000a_INICIAL" headerRowDxfId="11" dataDxfId="10">
      <calculatedColumnFormula>H12</calculatedColumnFormula>
    </tableColumn>
    <tableColumn id="4" xr3:uid="{1BD80990-DAD8-4BE3-AF35-50D7B9C75173}" name="AMORTIZACION" headerRowDxfId="9" dataDxfId="8">
      <calculatedColumnFormula>DATOS!$C$25/$B$24</calculatedColumnFormula>
    </tableColumn>
    <tableColumn id="5" xr3:uid="{4D952963-90E0-4F35-891D-C827F726A189}" name="Columna2" headerRowDxfId="7" dataDxfId="6"/>
    <tableColumn id="6" xr3:uid="{D6CCCB98-D137-42CE-A362-79E01192F2AB}" name="INTERES" headerRowDxfId="5" dataDxfId="4">
      <calculatedColumnFormula>C13*DATOS!$C$27</calculatedColumnFormula>
    </tableColumn>
    <tableColumn id="7" xr3:uid="{C651A5A6-DCCF-4A37-9332-F223060CD155}" name="PAGO" headerRowDxfId="3" dataDxfId="2">
      <calculatedColumnFormula>D13+F13</calculatedColumnFormula>
    </tableColumn>
    <tableColumn id="8" xr3:uid="{996B4E29-03D5-41FC-93D9-46037227B97C}" name="CAPITAL FINAL" headerRowDxfId="1" dataDxfId="0">
      <calculatedColumnFormula>C13-D13</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TEMA_MARCA_SINLOGOS">
  <a:themeElements>
    <a:clrScheme name="Marca">
      <a:dk1>
        <a:srgbClr val="383838"/>
      </a:dk1>
      <a:lt1>
        <a:srgbClr val="FFFFFF"/>
      </a:lt1>
      <a:dk2>
        <a:srgbClr val="A3793E"/>
      </a:dk2>
      <a:lt2>
        <a:srgbClr val="E4E5E4"/>
      </a:lt2>
      <a:accent1>
        <a:srgbClr val="383838"/>
      </a:accent1>
      <a:accent2>
        <a:srgbClr val="A87973"/>
      </a:accent2>
      <a:accent3>
        <a:srgbClr val="A3793E"/>
      </a:accent3>
      <a:accent4>
        <a:srgbClr val="DBBFC0"/>
      </a:accent4>
      <a:accent5>
        <a:srgbClr val="5B5B5A"/>
      </a:accent5>
      <a:accent6>
        <a:srgbClr val="C1B283"/>
      </a:accent6>
      <a:hlink>
        <a:srgbClr val="763240"/>
      </a:hlink>
      <a:folHlink>
        <a:srgbClr val="383838"/>
      </a:folHlink>
    </a:clrScheme>
    <a:fontScheme name="Fuentes">
      <a:majorFont>
        <a:latin typeface="Barlow Condensed Black"/>
        <a:ea typeface=""/>
        <a:cs typeface=""/>
      </a:majorFont>
      <a:minorFont>
        <a:latin typeface="Arial Nova Cond"/>
        <a:ea typeface=""/>
        <a:cs typefac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TEMA_MARCA_SINLOGOS" id="{35234D6C-9155-4A11-AC5A-49DA139031B9}" vid="{5F6716D4-FC99-467D-805D-FEB440541A61}"/>
    </a:ext>
  </a:extLst>
</a:theme>
</file>

<file path=xl/worksheets/_rels/sheet1.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image" Target="../media/image1.jpeg"/><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275A3E-EA92-4742-A367-02060675327E}">
  <dimension ref="G17:J27"/>
  <sheetViews>
    <sheetView showGridLines="0" workbookViewId="0"/>
  </sheetViews>
  <sheetFormatPr baseColWidth="10" defaultRowHeight="14.25" x14ac:dyDescent="0.2"/>
  <sheetData>
    <row r="17" spans="7:10" x14ac:dyDescent="0.2">
      <c r="G17" s="41"/>
      <c r="H17" s="41"/>
      <c r="I17" s="41"/>
      <c r="J17" s="41"/>
    </row>
    <row r="18" spans="7:10" x14ac:dyDescent="0.2">
      <c r="G18" s="41"/>
      <c r="H18" s="41"/>
      <c r="I18" s="41"/>
      <c r="J18" s="41"/>
    </row>
    <row r="19" spans="7:10" x14ac:dyDescent="0.2">
      <c r="G19" s="41"/>
      <c r="H19" s="41"/>
      <c r="I19" s="41"/>
      <c r="J19" s="41"/>
    </row>
    <row r="20" spans="7:10" x14ac:dyDescent="0.2">
      <c r="G20" s="41"/>
      <c r="H20" s="41"/>
      <c r="I20" s="41"/>
      <c r="J20" s="41"/>
    </row>
    <row r="21" spans="7:10" x14ac:dyDescent="0.2">
      <c r="G21" s="41"/>
      <c r="H21" s="41"/>
      <c r="I21" s="41"/>
      <c r="J21" s="41"/>
    </row>
    <row r="22" spans="7:10" x14ac:dyDescent="0.2">
      <c r="G22" s="41"/>
      <c r="H22" s="41"/>
      <c r="I22" s="41"/>
      <c r="J22" s="41"/>
    </row>
    <row r="23" spans="7:10" x14ac:dyDescent="0.2">
      <c r="G23" s="41"/>
      <c r="H23" s="41"/>
      <c r="I23" s="41"/>
      <c r="J23" s="41"/>
    </row>
    <row r="24" spans="7:10" x14ac:dyDescent="0.2">
      <c r="G24" s="41"/>
      <c r="H24" s="41"/>
      <c r="I24" s="41"/>
      <c r="J24" s="41"/>
    </row>
    <row r="25" spans="7:10" x14ac:dyDescent="0.2">
      <c r="G25" s="41"/>
      <c r="H25" s="41"/>
      <c r="I25" s="41"/>
      <c r="J25" s="41"/>
    </row>
    <row r="26" spans="7:10" x14ac:dyDescent="0.2">
      <c r="G26" s="2"/>
      <c r="H26" s="2"/>
      <c r="I26" s="2"/>
      <c r="J26" s="2"/>
    </row>
    <row r="27" spans="7:10" x14ac:dyDescent="0.2">
      <c r="G27" s="2"/>
      <c r="H27" s="2"/>
      <c r="I27" s="2"/>
      <c r="J27" s="2"/>
    </row>
  </sheetData>
  <mergeCells count="1">
    <mergeCell ref="G17:J25"/>
  </mergeCells>
  <pageMargins left="0.7" right="0.7" top="0.75" bottom="0.75" header="0.3" footer="0.3"/>
  <drawing r:id="rId1"/>
  <picture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C81C38-E236-46EA-A55B-5FAC1E55E2D3}">
  <dimension ref="B5:X50"/>
  <sheetViews>
    <sheetView showGridLines="0" zoomScale="89" zoomScaleNormal="89" workbookViewId="0"/>
  </sheetViews>
  <sheetFormatPr baseColWidth="10" defaultRowHeight="14.25" x14ac:dyDescent="0.2"/>
  <cols>
    <col min="2" max="2" width="25.625" customWidth="1"/>
  </cols>
  <sheetData>
    <row r="5" spans="2:4" ht="15.75" customHeight="1" x14ac:dyDescent="0.2"/>
    <row r="6" spans="2:4" ht="17.25" customHeight="1" x14ac:dyDescent="0.2"/>
    <row r="7" spans="2:4" ht="17.25" customHeight="1" x14ac:dyDescent="0.2"/>
    <row r="8" spans="2:4" ht="15.75" x14ac:dyDescent="0.2">
      <c r="B8" s="51"/>
      <c r="C8" s="51"/>
      <c r="D8" s="51"/>
    </row>
    <row r="10" spans="2:4" ht="16.5" customHeight="1" x14ac:dyDescent="0.2"/>
    <row r="16" spans="2:4" ht="31.5" customHeight="1" thickBot="1" x14ac:dyDescent="0.25"/>
    <row r="17" spans="2:24" ht="17.25" customHeight="1" thickTop="1" x14ac:dyDescent="0.2">
      <c r="B17" s="42" t="s">
        <v>37</v>
      </c>
      <c r="C17" s="43"/>
      <c r="D17" s="43"/>
      <c r="E17" s="43"/>
      <c r="F17" s="43"/>
      <c r="G17" s="44"/>
      <c r="J17" s="52"/>
      <c r="K17" s="52"/>
      <c r="L17" s="52"/>
      <c r="M17" s="52"/>
      <c r="N17" s="52"/>
      <c r="O17" s="52"/>
      <c r="P17" s="52"/>
      <c r="Q17" s="52"/>
      <c r="R17" s="52"/>
      <c r="S17" s="52"/>
    </row>
    <row r="18" spans="2:24" x14ac:dyDescent="0.2">
      <c r="B18" s="45"/>
      <c r="C18" s="46"/>
      <c r="D18" s="46"/>
      <c r="E18" s="46"/>
      <c r="F18" s="46"/>
      <c r="G18" s="47"/>
      <c r="J18" s="52"/>
      <c r="K18" s="52"/>
      <c r="L18" s="52"/>
      <c r="M18" s="52"/>
      <c r="N18" s="52"/>
      <c r="O18" s="52"/>
    </row>
    <row r="19" spans="2:24" x14ac:dyDescent="0.2">
      <c r="B19" s="45"/>
      <c r="C19" s="46"/>
      <c r="D19" s="46"/>
      <c r="E19" s="46"/>
      <c r="F19" s="46"/>
      <c r="G19" s="47"/>
      <c r="J19" s="52"/>
      <c r="K19" s="52"/>
      <c r="L19" s="52"/>
      <c r="M19" s="52"/>
      <c r="N19" s="52"/>
      <c r="O19" s="52"/>
    </row>
    <row r="20" spans="2:24" x14ac:dyDescent="0.2">
      <c r="B20" s="45"/>
      <c r="C20" s="46"/>
      <c r="D20" s="46"/>
      <c r="E20" s="46"/>
      <c r="F20" s="46"/>
      <c r="G20" s="47"/>
      <c r="J20" s="52"/>
      <c r="K20" s="52"/>
      <c r="L20" s="52"/>
      <c r="M20" s="52"/>
      <c r="N20" s="52"/>
      <c r="O20" s="52"/>
    </row>
    <row r="21" spans="2:24" x14ac:dyDescent="0.2">
      <c r="B21" s="45"/>
      <c r="C21" s="46"/>
      <c r="D21" s="46"/>
      <c r="E21" s="46"/>
      <c r="F21" s="46"/>
      <c r="G21" s="47"/>
      <c r="J21" s="52"/>
      <c r="K21" s="52"/>
      <c r="L21" s="52"/>
      <c r="M21" s="52"/>
      <c r="N21" s="52"/>
      <c r="O21" s="52"/>
    </row>
    <row r="22" spans="2:24" x14ac:dyDescent="0.2">
      <c r="B22" s="45"/>
      <c r="C22" s="46"/>
      <c r="D22" s="46"/>
      <c r="E22" s="46"/>
      <c r="F22" s="46"/>
      <c r="G22" s="47"/>
      <c r="J22" s="52"/>
      <c r="K22" s="52"/>
      <c r="L22" s="52"/>
      <c r="M22" s="52"/>
      <c r="N22" s="52"/>
      <c r="O22" s="52"/>
    </row>
    <row r="23" spans="2:24" ht="20.25" customHeight="1" thickBot="1" x14ac:dyDescent="0.25">
      <c r="B23" s="48"/>
      <c r="C23" s="49"/>
      <c r="D23" s="49"/>
      <c r="E23" s="49"/>
      <c r="F23" s="49"/>
      <c r="G23" s="50"/>
    </row>
    <row r="24" spans="2:24" ht="15.75" thickTop="1" thickBot="1" x14ac:dyDescent="0.25">
      <c r="B24" s="13"/>
    </row>
    <row r="25" spans="2:24" ht="17.25" thickTop="1" thickBot="1" x14ac:dyDescent="0.25">
      <c r="B25" s="26" t="s">
        <v>0</v>
      </c>
      <c r="C25" s="24">
        <v>14000</v>
      </c>
      <c r="J25" s="52"/>
      <c r="K25" s="52"/>
      <c r="L25" s="52"/>
      <c r="M25" s="52"/>
      <c r="N25" s="52"/>
      <c r="O25" s="52"/>
      <c r="P25" s="52"/>
      <c r="Q25" s="52"/>
      <c r="R25" s="52"/>
      <c r="S25" s="52"/>
      <c r="V25" s="17"/>
      <c r="W25" s="17"/>
      <c r="X25" s="17"/>
    </row>
    <row r="26" spans="2:24" ht="17.25" customHeight="1" thickTop="1" thickBot="1" x14ac:dyDescent="0.25">
      <c r="B26" s="26" t="s">
        <v>1</v>
      </c>
      <c r="C26" s="25">
        <v>0.2</v>
      </c>
      <c r="J26" s="52"/>
      <c r="K26" s="52"/>
      <c r="L26" s="52"/>
      <c r="M26" s="52"/>
      <c r="N26" s="52"/>
      <c r="O26" s="52"/>
    </row>
    <row r="27" spans="2:24" ht="17.25" customHeight="1" thickTop="1" thickBot="1" x14ac:dyDescent="0.25">
      <c r="B27" s="26" t="s">
        <v>2</v>
      </c>
      <c r="C27" s="25">
        <f>C26/12</f>
        <v>1.6666666666666666E-2</v>
      </c>
      <c r="J27" s="52"/>
      <c r="K27" s="52"/>
      <c r="L27" s="52"/>
      <c r="M27" s="52"/>
      <c r="N27" s="52"/>
      <c r="O27" s="52"/>
    </row>
    <row r="28" spans="2:24" ht="17.25" customHeight="1" thickTop="1" x14ac:dyDescent="0.2">
      <c r="J28" s="52"/>
      <c r="K28" s="52"/>
      <c r="L28" s="52"/>
      <c r="M28" s="52"/>
      <c r="N28" s="52"/>
      <c r="O28" s="52"/>
    </row>
    <row r="29" spans="2:24" x14ac:dyDescent="0.2">
      <c r="J29" s="52"/>
      <c r="K29" s="52"/>
      <c r="L29" s="52"/>
      <c r="M29" s="52"/>
      <c r="N29" s="52"/>
      <c r="O29" s="52"/>
    </row>
    <row r="30" spans="2:24" x14ac:dyDescent="0.2">
      <c r="J30" s="52"/>
      <c r="K30" s="52"/>
      <c r="L30" s="52"/>
      <c r="M30" s="52"/>
      <c r="N30" s="52"/>
      <c r="O30" s="52"/>
    </row>
    <row r="31" spans="2:24" ht="17.25" customHeight="1" x14ac:dyDescent="0.2"/>
    <row r="32" spans="2:24" ht="17.25" customHeight="1" x14ac:dyDescent="0.2"/>
    <row r="33" spans="10:19" ht="17.25" customHeight="1" x14ac:dyDescent="0.2">
      <c r="J33" s="52"/>
      <c r="K33" s="52"/>
      <c r="L33" s="52"/>
      <c r="M33" s="52"/>
      <c r="N33" s="52"/>
      <c r="O33" s="52"/>
      <c r="P33" s="52"/>
      <c r="Q33" s="52"/>
      <c r="R33" s="52"/>
      <c r="S33" s="52"/>
    </row>
    <row r="34" spans="10:19" ht="17.25" customHeight="1" x14ac:dyDescent="0.2">
      <c r="J34" s="52"/>
      <c r="K34" s="52"/>
      <c r="L34" s="52"/>
      <c r="M34" s="52"/>
      <c r="N34" s="52"/>
      <c r="O34" s="52"/>
    </row>
    <row r="35" spans="10:19" ht="17.25" customHeight="1" x14ac:dyDescent="0.2">
      <c r="J35" s="52"/>
      <c r="K35" s="52"/>
      <c r="L35" s="52"/>
      <c r="M35" s="52"/>
      <c r="N35" s="52"/>
      <c r="O35" s="52"/>
    </row>
    <row r="36" spans="10:19" x14ac:dyDescent="0.2">
      <c r="J36" s="52"/>
      <c r="K36" s="52"/>
      <c r="L36" s="52"/>
      <c r="M36" s="52"/>
      <c r="N36" s="52"/>
      <c r="O36" s="52"/>
    </row>
    <row r="37" spans="10:19" x14ac:dyDescent="0.2">
      <c r="J37" s="52"/>
      <c r="K37" s="52"/>
      <c r="L37" s="52"/>
      <c r="M37" s="52"/>
      <c r="N37" s="52"/>
      <c r="O37" s="52"/>
    </row>
    <row r="38" spans="10:19" ht="17.25" customHeight="1" x14ac:dyDescent="0.2">
      <c r="J38" s="52"/>
      <c r="K38" s="52"/>
      <c r="L38" s="52"/>
      <c r="M38" s="52"/>
      <c r="N38" s="52"/>
      <c r="O38" s="52"/>
    </row>
    <row r="39" spans="10:19" ht="17.25" customHeight="1" x14ac:dyDescent="0.2"/>
    <row r="40" spans="10:19" ht="17.25" customHeight="1" x14ac:dyDescent="0.2"/>
    <row r="41" spans="10:19" ht="17.25" customHeight="1" x14ac:dyDescent="0.2">
      <c r="J41" s="52"/>
      <c r="K41" s="52"/>
      <c r="L41" s="52"/>
      <c r="M41" s="52"/>
      <c r="N41" s="52"/>
      <c r="O41" s="52"/>
      <c r="P41" s="52"/>
      <c r="Q41" s="52"/>
      <c r="R41" s="52"/>
      <c r="S41" s="52"/>
    </row>
    <row r="42" spans="10:19" ht="17.25" customHeight="1" x14ac:dyDescent="0.2">
      <c r="J42" s="52"/>
      <c r="K42" s="52"/>
      <c r="L42" s="52"/>
      <c r="M42" s="52"/>
      <c r="N42" s="52"/>
      <c r="O42" s="52"/>
    </row>
    <row r="43" spans="10:19" x14ac:dyDescent="0.2">
      <c r="J43" s="52"/>
      <c r="K43" s="52"/>
      <c r="L43" s="52"/>
      <c r="M43" s="52"/>
      <c r="N43" s="52"/>
      <c r="O43" s="52"/>
    </row>
    <row r="44" spans="10:19" x14ac:dyDescent="0.2">
      <c r="J44" s="52"/>
      <c r="K44" s="52"/>
      <c r="L44" s="52"/>
      <c r="M44" s="52"/>
      <c r="N44" s="52"/>
      <c r="O44" s="52"/>
    </row>
    <row r="45" spans="10:19" x14ac:dyDescent="0.2">
      <c r="J45" s="52"/>
      <c r="K45" s="52"/>
      <c r="L45" s="52"/>
      <c r="M45" s="52"/>
      <c r="N45" s="52"/>
      <c r="O45" s="52"/>
    </row>
    <row r="46" spans="10:19" x14ac:dyDescent="0.2">
      <c r="J46" s="52"/>
      <c r="K46" s="52"/>
      <c r="L46" s="52"/>
      <c r="M46" s="52"/>
      <c r="N46" s="52"/>
      <c r="O46" s="52"/>
    </row>
    <row r="48" spans="10:19" ht="17.25" customHeight="1" x14ac:dyDescent="0.2"/>
    <row r="49" spans="19:19" ht="17.25" customHeight="1" x14ac:dyDescent="0.2">
      <c r="S49" t="s">
        <v>36</v>
      </c>
    </row>
    <row r="50" spans="19:19" ht="17.25" customHeight="1" x14ac:dyDescent="0.2"/>
  </sheetData>
  <mergeCells count="46">
    <mergeCell ref="J46:L46"/>
    <mergeCell ref="M46:O46"/>
    <mergeCell ref="J45:L45"/>
    <mergeCell ref="M45:O45"/>
    <mergeCell ref="M37:O37"/>
    <mergeCell ref="J44:L44"/>
    <mergeCell ref="M44:O44"/>
    <mergeCell ref="J43:L43"/>
    <mergeCell ref="M43:O43"/>
    <mergeCell ref="J42:L42"/>
    <mergeCell ref="M42:O42"/>
    <mergeCell ref="J41:S41"/>
    <mergeCell ref="M29:O29"/>
    <mergeCell ref="M21:O21"/>
    <mergeCell ref="J25:S25"/>
    <mergeCell ref="J33:S33"/>
    <mergeCell ref="J21:L21"/>
    <mergeCell ref="J29:L29"/>
    <mergeCell ref="M27:O27"/>
    <mergeCell ref="J28:L28"/>
    <mergeCell ref="M28:O28"/>
    <mergeCell ref="J26:L26"/>
    <mergeCell ref="M26:O26"/>
    <mergeCell ref="J27:L27"/>
    <mergeCell ref="J22:L22"/>
    <mergeCell ref="M22:O22"/>
    <mergeCell ref="M35:O35"/>
    <mergeCell ref="J30:L30"/>
    <mergeCell ref="M30:O30"/>
    <mergeCell ref="J38:L38"/>
    <mergeCell ref="M38:O38"/>
    <mergeCell ref="J37:L37"/>
    <mergeCell ref="J36:L36"/>
    <mergeCell ref="M36:O36"/>
    <mergeCell ref="J34:L34"/>
    <mergeCell ref="M34:O34"/>
    <mergeCell ref="J35:L35"/>
    <mergeCell ref="B17:G23"/>
    <mergeCell ref="B8:D8"/>
    <mergeCell ref="J18:L18"/>
    <mergeCell ref="M18:O18"/>
    <mergeCell ref="J19:L19"/>
    <mergeCell ref="M19:O19"/>
    <mergeCell ref="J17:S17"/>
    <mergeCell ref="J20:L20"/>
    <mergeCell ref="M20:O20"/>
  </mergeCells>
  <pageMargins left="0.7" right="0.7" top="0.75" bottom="0.75" header="0.3" footer="0.3"/>
  <drawing r:id="rId1"/>
  <picture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5570C-4F91-416D-8498-5F70CA08E654}">
  <dimension ref="B10:AV74"/>
  <sheetViews>
    <sheetView showGridLines="0" zoomScaleNormal="100" workbookViewId="0">
      <selection activeCell="H33" sqref="H33"/>
    </sheetView>
  </sheetViews>
  <sheetFormatPr baseColWidth="10" defaultRowHeight="14.25" x14ac:dyDescent="0.2"/>
  <cols>
    <col min="2" max="2" width="16.875" customWidth="1"/>
    <col min="3" max="3" width="33.125" customWidth="1"/>
    <col min="4" max="4" width="14.75" customWidth="1"/>
    <col min="8" max="8" width="14.375" customWidth="1"/>
  </cols>
  <sheetData>
    <row r="10" spans="2:48" ht="15" thickBot="1" x14ac:dyDescent="0.25"/>
    <row r="11" spans="2:48" ht="17.25" thickTop="1" thickBot="1" x14ac:dyDescent="0.3">
      <c r="B11" s="66" t="s">
        <v>8</v>
      </c>
      <c r="C11" s="67"/>
      <c r="D11" s="67"/>
      <c r="E11" s="67"/>
      <c r="F11" s="67"/>
      <c r="G11" s="67"/>
      <c r="H11" s="67"/>
      <c r="J11" s="55" t="s">
        <v>8</v>
      </c>
      <c r="K11" s="56"/>
      <c r="L11" s="56"/>
      <c r="M11" s="56"/>
      <c r="N11" s="56"/>
      <c r="O11" s="56"/>
      <c r="P11" s="56"/>
      <c r="Q11" s="56"/>
      <c r="R11" s="57"/>
      <c r="T11" s="55" t="s">
        <v>8</v>
      </c>
      <c r="U11" s="56"/>
      <c r="V11" s="56"/>
      <c r="W11" s="56"/>
      <c r="X11" s="56"/>
      <c r="Y11" s="56"/>
      <c r="Z11" s="56"/>
      <c r="AA11" s="56"/>
      <c r="AB11" s="57"/>
      <c r="AD11" s="55" t="s">
        <v>8</v>
      </c>
      <c r="AE11" s="56"/>
      <c r="AF11" s="56"/>
      <c r="AG11" s="56"/>
      <c r="AH11" s="56"/>
      <c r="AI11" s="56"/>
      <c r="AJ11" s="56"/>
      <c r="AK11" s="56"/>
      <c r="AL11" s="57"/>
      <c r="AN11" s="55" t="s">
        <v>8</v>
      </c>
      <c r="AO11" s="56"/>
      <c r="AP11" s="56"/>
      <c r="AQ11" s="56"/>
      <c r="AR11" s="56"/>
      <c r="AS11" s="56"/>
      <c r="AT11" s="56"/>
      <c r="AU11" s="56"/>
      <c r="AV11" s="57"/>
    </row>
    <row r="12" spans="2:48" ht="32.25" customHeight="1" thickTop="1" thickBot="1" x14ac:dyDescent="0.3">
      <c r="B12" s="14" t="s">
        <v>3</v>
      </c>
      <c r="C12" s="14" t="s">
        <v>32</v>
      </c>
      <c r="D12" s="69" t="s">
        <v>4</v>
      </c>
      <c r="E12" s="69"/>
      <c r="F12" s="14" t="s">
        <v>5</v>
      </c>
      <c r="G12" s="14" t="s">
        <v>6</v>
      </c>
      <c r="H12" s="14" t="s">
        <v>7</v>
      </c>
      <c r="J12" s="3" t="s">
        <v>3</v>
      </c>
      <c r="K12" s="63" t="s">
        <v>9</v>
      </c>
      <c r="L12" s="64"/>
      <c r="M12" s="65" t="s">
        <v>4</v>
      </c>
      <c r="N12" s="64"/>
      <c r="O12" s="11" t="s">
        <v>5</v>
      </c>
      <c r="P12" s="11" t="s">
        <v>6</v>
      </c>
      <c r="Q12" s="65" t="s">
        <v>7</v>
      </c>
      <c r="R12" s="64"/>
      <c r="T12" s="3" t="s">
        <v>3</v>
      </c>
      <c r="U12" s="58" t="s">
        <v>9</v>
      </c>
      <c r="V12" s="59"/>
      <c r="W12" s="59" t="s">
        <v>4</v>
      </c>
      <c r="X12" s="59"/>
      <c r="Y12" s="4" t="s">
        <v>5</v>
      </c>
      <c r="Z12" s="4" t="s">
        <v>6</v>
      </c>
      <c r="AA12" s="59" t="s">
        <v>7</v>
      </c>
      <c r="AB12" s="59"/>
      <c r="AD12" s="3" t="s">
        <v>3</v>
      </c>
      <c r="AE12" s="58" t="s">
        <v>9</v>
      </c>
      <c r="AF12" s="59"/>
      <c r="AG12" s="59" t="s">
        <v>4</v>
      </c>
      <c r="AH12" s="59"/>
      <c r="AI12" s="4" t="s">
        <v>5</v>
      </c>
      <c r="AJ12" s="4" t="s">
        <v>6</v>
      </c>
      <c r="AK12" s="59" t="s">
        <v>7</v>
      </c>
      <c r="AL12" s="59"/>
      <c r="AN12" s="3" t="s">
        <v>3</v>
      </c>
      <c r="AO12" s="58" t="s">
        <v>9</v>
      </c>
      <c r="AP12" s="59"/>
      <c r="AQ12" s="59" t="s">
        <v>4</v>
      </c>
      <c r="AR12" s="59"/>
      <c r="AS12" s="4" t="s">
        <v>5</v>
      </c>
      <c r="AT12" s="4" t="s">
        <v>6</v>
      </c>
      <c r="AU12" s="59" t="s">
        <v>7</v>
      </c>
      <c r="AV12" s="59"/>
    </row>
    <row r="13" spans="2:48" ht="15.75" thickTop="1" thickBot="1" x14ac:dyDescent="0.25">
      <c r="B13" s="6">
        <v>1</v>
      </c>
      <c r="C13" s="22">
        <f>DATOS!C25</f>
        <v>14000</v>
      </c>
      <c r="D13" s="22">
        <f>DATOS!$C$25/$B$24</f>
        <v>1166.6666666666667</v>
      </c>
      <c r="E13" s="23"/>
      <c r="F13" s="10">
        <f>C13*DATOS!$C$27</f>
        <v>233.33333333333334</v>
      </c>
      <c r="G13" s="10">
        <f>D13+F13</f>
        <v>1400</v>
      </c>
      <c r="H13" s="22">
        <f t="shared" ref="H13:H24" si="0">C13-D13</f>
        <v>12833.333333333334</v>
      </c>
      <c r="J13" s="29">
        <v>1</v>
      </c>
      <c r="K13" s="61">
        <f>DATOS!$C$25</f>
        <v>14000</v>
      </c>
      <c r="L13" s="61"/>
      <c r="M13" s="61">
        <f>DATOS!$C$25/$J$36</f>
        <v>583.33333333333337</v>
      </c>
      <c r="N13" s="61"/>
      <c r="O13" s="30">
        <f>K13*DATOS!$C$27</f>
        <v>233.33333333333334</v>
      </c>
      <c r="P13" s="30">
        <f t="shared" ref="P13:P36" si="1">M13+O13</f>
        <v>816.66666666666674</v>
      </c>
      <c r="Q13" s="61">
        <f t="shared" ref="Q13:Q36" si="2">K13-M13</f>
        <v>13416.666666666666</v>
      </c>
      <c r="R13" s="61"/>
      <c r="T13" s="34">
        <v>1</v>
      </c>
      <c r="U13" s="60">
        <f>DATOS!$C$25</f>
        <v>14000</v>
      </c>
      <c r="V13" s="60"/>
      <c r="W13" s="60">
        <f>DATOS!$C$25/$T$48</f>
        <v>388.88888888888891</v>
      </c>
      <c r="X13" s="60"/>
      <c r="Y13" s="35">
        <f>U13*DATOS!$C$27</f>
        <v>233.33333333333334</v>
      </c>
      <c r="Z13" s="35">
        <f>W13+Y13</f>
        <v>622.22222222222229</v>
      </c>
      <c r="AA13" s="60">
        <f>U13-W13</f>
        <v>13611.111111111111</v>
      </c>
      <c r="AB13" s="60"/>
      <c r="AD13" s="36">
        <v>1</v>
      </c>
      <c r="AE13" s="54">
        <f>DATOS!$C$25</f>
        <v>14000</v>
      </c>
      <c r="AF13" s="54"/>
      <c r="AG13" s="54">
        <f>DATOS!$C$25/$AD$60</f>
        <v>291.66666666666669</v>
      </c>
      <c r="AH13" s="54"/>
      <c r="AI13" s="37">
        <f>AE13*DATOS!$C$27</f>
        <v>233.33333333333334</v>
      </c>
      <c r="AJ13" s="37">
        <f>AG13+AI13</f>
        <v>525</v>
      </c>
      <c r="AK13" s="54">
        <f>AE13-AG13</f>
        <v>13708.333333333334</v>
      </c>
      <c r="AL13" s="54"/>
      <c r="AN13" s="39">
        <v>1</v>
      </c>
      <c r="AO13" s="53">
        <f>DATOS!C25</f>
        <v>14000</v>
      </c>
      <c r="AP13" s="53"/>
      <c r="AQ13" s="53">
        <f>DATOS!$C$25/$AN$72</f>
        <v>233.33333333333334</v>
      </c>
      <c r="AR13" s="53"/>
      <c r="AS13" s="40">
        <f>AO13*DATOS!$C$27</f>
        <v>233.33333333333334</v>
      </c>
      <c r="AT13" s="40">
        <f>AQ13+AS13</f>
        <v>466.66666666666669</v>
      </c>
      <c r="AU13" s="53">
        <f>AO13-AQ13</f>
        <v>13766.666666666666</v>
      </c>
      <c r="AV13" s="53"/>
    </row>
    <row r="14" spans="2:48" ht="15.75" thickTop="1" thickBot="1" x14ac:dyDescent="0.25">
      <c r="B14" s="6">
        <v>2</v>
      </c>
      <c r="C14" s="22">
        <f>H13</f>
        <v>12833.333333333334</v>
      </c>
      <c r="D14" s="22">
        <f>DATOS!$C$25/$B$24</f>
        <v>1166.6666666666667</v>
      </c>
      <c r="E14" s="23"/>
      <c r="F14" s="10">
        <f>C14*DATOS!$C$27</f>
        <v>213.88888888888889</v>
      </c>
      <c r="G14" s="10">
        <f t="shared" ref="G14:G24" si="3">D14+F14</f>
        <v>1380.5555555555557</v>
      </c>
      <c r="H14" s="22">
        <f t="shared" si="0"/>
        <v>11666.666666666668</v>
      </c>
      <c r="J14" s="29">
        <v>2</v>
      </c>
      <c r="K14" s="61">
        <f t="shared" ref="K14:K36" si="4">Q13</f>
        <v>13416.666666666666</v>
      </c>
      <c r="L14" s="61"/>
      <c r="M14" s="61">
        <f>DATOS!$C$25/$J$36</f>
        <v>583.33333333333337</v>
      </c>
      <c r="N14" s="61"/>
      <c r="O14" s="30">
        <f>K14*DATOS!$C$27</f>
        <v>223.61111111111109</v>
      </c>
      <c r="P14" s="30">
        <f t="shared" si="1"/>
        <v>806.94444444444446</v>
      </c>
      <c r="Q14" s="61">
        <f t="shared" si="2"/>
        <v>12833.333333333332</v>
      </c>
      <c r="R14" s="61"/>
      <c r="T14" s="34">
        <v>2</v>
      </c>
      <c r="U14" s="60">
        <f>AA13</f>
        <v>13611.111111111111</v>
      </c>
      <c r="V14" s="60"/>
      <c r="W14" s="60">
        <f>DATOS!$C$25/$T$48</f>
        <v>388.88888888888891</v>
      </c>
      <c r="X14" s="60"/>
      <c r="Y14" s="35">
        <f>U14*DATOS!$C$27</f>
        <v>226.85185185185185</v>
      </c>
      <c r="Z14" s="35">
        <f t="shared" ref="Z14:Z48" si="5">W14+Y14</f>
        <v>615.74074074074076</v>
      </c>
      <c r="AA14" s="60">
        <f t="shared" ref="AA14:AA48" si="6">U14-W14</f>
        <v>13222.222222222223</v>
      </c>
      <c r="AB14" s="60"/>
      <c r="AD14" s="36">
        <v>2</v>
      </c>
      <c r="AE14" s="54">
        <f>AK13</f>
        <v>13708.333333333334</v>
      </c>
      <c r="AF14" s="54"/>
      <c r="AG14" s="54">
        <f>DATOS!$C$25/$AD$60</f>
        <v>291.66666666666669</v>
      </c>
      <c r="AH14" s="54"/>
      <c r="AI14" s="37">
        <f>AE14*DATOS!$C$27</f>
        <v>228.47222222222223</v>
      </c>
      <c r="AJ14" s="37">
        <f t="shared" ref="AJ14:AJ60" si="7">AG14+AI14</f>
        <v>520.13888888888891</v>
      </c>
      <c r="AK14" s="54">
        <f t="shared" ref="AK14:AK60" si="8">AE14-AG14</f>
        <v>13416.666666666668</v>
      </c>
      <c r="AL14" s="54"/>
      <c r="AN14" s="39">
        <v>2</v>
      </c>
      <c r="AO14" s="53">
        <f>AU13</f>
        <v>13766.666666666666</v>
      </c>
      <c r="AP14" s="53"/>
      <c r="AQ14" s="53">
        <f>DATOS!$C$25/$AN$72</f>
        <v>233.33333333333334</v>
      </c>
      <c r="AR14" s="53"/>
      <c r="AS14" s="40">
        <f>AO14*DATOS!$C$27</f>
        <v>229.44444444444443</v>
      </c>
      <c r="AT14" s="40">
        <f t="shared" ref="AT14:AT72" si="9">AQ14+AS14</f>
        <v>462.77777777777777</v>
      </c>
      <c r="AU14" s="53">
        <f t="shared" ref="AU14:AU72" si="10">AO14-AQ14</f>
        <v>13533.333333333332</v>
      </c>
      <c r="AV14" s="53"/>
    </row>
    <row r="15" spans="2:48" ht="15.75" thickTop="1" thickBot="1" x14ac:dyDescent="0.25">
      <c r="B15" s="6">
        <v>3</v>
      </c>
      <c r="C15" s="22">
        <f t="shared" ref="C15:C24" si="11">H14</f>
        <v>11666.666666666668</v>
      </c>
      <c r="D15" s="22">
        <f>DATOS!$C$25/$B$24</f>
        <v>1166.6666666666667</v>
      </c>
      <c r="E15" s="23"/>
      <c r="F15" s="10">
        <f>C15*DATOS!$C$27</f>
        <v>194.44444444444446</v>
      </c>
      <c r="G15" s="10">
        <f t="shared" si="3"/>
        <v>1361.1111111111113</v>
      </c>
      <c r="H15" s="22">
        <f t="shared" si="0"/>
        <v>10500.000000000002</v>
      </c>
      <c r="J15" s="29">
        <v>3</v>
      </c>
      <c r="K15" s="61">
        <f t="shared" si="4"/>
        <v>12833.333333333332</v>
      </c>
      <c r="L15" s="61"/>
      <c r="M15" s="61">
        <f>DATOS!$C$25/$J$36</f>
        <v>583.33333333333337</v>
      </c>
      <c r="N15" s="61"/>
      <c r="O15" s="30">
        <f>K15*DATOS!$C$27</f>
        <v>213.88888888888886</v>
      </c>
      <c r="P15" s="30">
        <f t="shared" si="1"/>
        <v>797.22222222222217</v>
      </c>
      <c r="Q15" s="61">
        <f t="shared" si="2"/>
        <v>12249.999999999998</v>
      </c>
      <c r="R15" s="61"/>
      <c r="T15" s="34">
        <v>3</v>
      </c>
      <c r="U15" s="60">
        <f t="shared" ref="U15:U48" si="12">AA14</f>
        <v>13222.222222222223</v>
      </c>
      <c r="V15" s="60"/>
      <c r="W15" s="60">
        <f>DATOS!$C$25/$T$48</f>
        <v>388.88888888888891</v>
      </c>
      <c r="X15" s="60"/>
      <c r="Y15" s="35">
        <f>U15*DATOS!$C$27</f>
        <v>220.37037037037038</v>
      </c>
      <c r="Z15" s="35">
        <f t="shared" si="5"/>
        <v>609.25925925925935</v>
      </c>
      <c r="AA15" s="60">
        <f t="shared" si="6"/>
        <v>12833.333333333334</v>
      </c>
      <c r="AB15" s="60"/>
      <c r="AD15" s="36">
        <v>3</v>
      </c>
      <c r="AE15" s="54">
        <f t="shared" ref="AE15:AE60" si="13">AK14</f>
        <v>13416.666666666668</v>
      </c>
      <c r="AF15" s="54"/>
      <c r="AG15" s="54">
        <f>DATOS!$C$25/$AD$60</f>
        <v>291.66666666666669</v>
      </c>
      <c r="AH15" s="54"/>
      <c r="AI15" s="37">
        <f>AE15*DATOS!$C$27</f>
        <v>223.61111111111111</v>
      </c>
      <c r="AJ15" s="37">
        <f t="shared" si="7"/>
        <v>515.27777777777783</v>
      </c>
      <c r="AK15" s="54">
        <f t="shared" si="8"/>
        <v>13125.000000000002</v>
      </c>
      <c r="AL15" s="54"/>
      <c r="AN15" s="39">
        <v>3</v>
      </c>
      <c r="AO15" s="53">
        <f t="shared" ref="AO15:AO72" si="14">AU14</f>
        <v>13533.333333333332</v>
      </c>
      <c r="AP15" s="53"/>
      <c r="AQ15" s="53">
        <f>DATOS!$C$25/$AN$72</f>
        <v>233.33333333333334</v>
      </c>
      <c r="AR15" s="53"/>
      <c r="AS15" s="40">
        <f>AO15*DATOS!$C$27</f>
        <v>225.55555555555554</v>
      </c>
      <c r="AT15" s="40">
        <f t="shared" si="9"/>
        <v>458.88888888888891</v>
      </c>
      <c r="AU15" s="53">
        <f t="shared" si="10"/>
        <v>13299.999999999998</v>
      </c>
      <c r="AV15" s="53"/>
    </row>
    <row r="16" spans="2:48" ht="15.75" thickTop="1" thickBot="1" x14ac:dyDescent="0.25">
      <c r="B16" s="6">
        <v>4</v>
      </c>
      <c r="C16" s="22">
        <f>H15</f>
        <v>10500.000000000002</v>
      </c>
      <c r="D16" s="22">
        <f>DATOS!$C$25/$B$24</f>
        <v>1166.6666666666667</v>
      </c>
      <c r="E16" s="23"/>
      <c r="F16" s="10">
        <f>C16*DATOS!$C$27</f>
        <v>175.00000000000003</v>
      </c>
      <c r="G16" s="10">
        <f t="shared" si="3"/>
        <v>1341.6666666666667</v>
      </c>
      <c r="H16" s="22">
        <f t="shared" si="0"/>
        <v>9333.3333333333358</v>
      </c>
      <c r="J16" s="29">
        <v>4</v>
      </c>
      <c r="K16" s="61">
        <f t="shared" si="4"/>
        <v>12249.999999999998</v>
      </c>
      <c r="L16" s="61"/>
      <c r="M16" s="61">
        <f>DATOS!$C$25/$J$36</f>
        <v>583.33333333333337</v>
      </c>
      <c r="N16" s="61"/>
      <c r="O16" s="30">
        <f>K16*DATOS!$C$27</f>
        <v>204.16666666666663</v>
      </c>
      <c r="P16" s="30">
        <f t="shared" si="1"/>
        <v>787.5</v>
      </c>
      <c r="Q16" s="61">
        <f t="shared" si="2"/>
        <v>11666.666666666664</v>
      </c>
      <c r="R16" s="61"/>
      <c r="T16" s="34">
        <v>4</v>
      </c>
      <c r="U16" s="60">
        <f t="shared" si="12"/>
        <v>12833.333333333334</v>
      </c>
      <c r="V16" s="60"/>
      <c r="W16" s="60">
        <f>DATOS!$C$25/$T$48</f>
        <v>388.88888888888891</v>
      </c>
      <c r="X16" s="60"/>
      <c r="Y16" s="35">
        <f>U16*DATOS!$C$27</f>
        <v>213.88888888888889</v>
      </c>
      <c r="Z16" s="35">
        <f t="shared" si="5"/>
        <v>602.77777777777783</v>
      </c>
      <c r="AA16" s="60">
        <f t="shared" si="6"/>
        <v>12444.444444444445</v>
      </c>
      <c r="AB16" s="60"/>
      <c r="AD16" s="36">
        <v>4</v>
      </c>
      <c r="AE16" s="54">
        <f t="shared" si="13"/>
        <v>13125.000000000002</v>
      </c>
      <c r="AF16" s="54"/>
      <c r="AG16" s="54">
        <f>DATOS!$C$25/$AD$60</f>
        <v>291.66666666666669</v>
      </c>
      <c r="AH16" s="54"/>
      <c r="AI16" s="37">
        <f>AE16*DATOS!$C$27</f>
        <v>218.75000000000003</v>
      </c>
      <c r="AJ16" s="37">
        <f t="shared" si="7"/>
        <v>510.41666666666674</v>
      </c>
      <c r="AK16" s="54">
        <f t="shared" si="8"/>
        <v>12833.333333333336</v>
      </c>
      <c r="AL16" s="54"/>
      <c r="AN16" s="39">
        <v>4</v>
      </c>
      <c r="AO16" s="53">
        <f t="shared" si="14"/>
        <v>13299.999999999998</v>
      </c>
      <c r="AP16" s="53"/>
      <c r="AQ16" s="53">
        <f>DATOS!$C$25/$AN$72</f>
        <v>233.33333333333334</v>
      </c>
      <c r="AR16" s="53"/>
      <c r="AS16" s="40">
        <f>AO16*DATOS!$C$27</f>
        <v>221.66666666666663</v>
      </c>
      <c r="AT16" s="40">
        <f t="shared" si="9"/>
        <v>455</v>
      </c>
      <c r="AU16" s="53">
        <f t="shared" si="10"/>
        <v>13066.666666666664</v>
      </c>
      <c r="AV16" s="53"/>
    </row>
    <row r="17" spans="2:48" ht="15.75" thickTop="1" thickBot="1" x14ac:dyDescent="0.25">
      <c r="B17" s="6">
        <v>5</v>
      </c>
      <c r="C17" s="22">
        <f t="shared" si="11"/>
        <v>9333.3333333333358</v>
      </c>
      <c r="D17" s="22">
        <f>DATOS!$C$25/$B$24</f>
        <v>1166.6666666666667</v>
      </c>
      <c r="E17" s="23"/>
      <c r="F17" s="10">
        <f>C17*DATOS!$C$27</f>
        <v>155.5555555555556</v>
      </c>
      <c r="G17" s="10">
        <f t="shared" si="3"/>
        <v>1322.2222222222224</v>
      </c>
      <c r="H17" s="22">
        <f t="shared" si="0"/>
        <v>8166.6666666666688</v>
      </c>
      <c r="J17" s="29">
        <v>5</v>
      </c>
      <c r="K17" s="61">
        <f t="shared" si="4"/>
        <v>11666.666666666664</v>
      </c>
      <c r="L17" s="61"/>
      <c r="M17" s="61">
        <f>DATOS!$C$25/$J$36</f>
        <v>583.33333333333337</v>
      </c>
      <c r="N17" s="61"/>
      <c r="O17" s="30">
        <f>K17*DATOS!$C$27</f>
        <v>194.4444444444444</v>
      </c>
      <c r="P17" s="30">
        <f t="shared" si="1"/>
        <v>777.77777777777783</v>
      </c>
      <c r="Q17" s="61">
        <f t="shared" si="2"/>
        <v>11083.33333333333</v>
      </c>
      <c r="R17" s="61"/>
      <c r="T17" s="34">
        <v>5</v>
      </c>
      <c r="U17" s="60">
        <f t="shared" si="12"/>
        <v>12444.444444444445</v>
      </c>
      <c r="V17" s="60"/>
      <c r="W17" s="60">
        <f>DATOS!$C$25/$T$48</f>
        <v>388.88888888888891</v>
      </c>
      <c r="X17" s="60"/>
      <c r="Y17" s="35">
        <f>U17*DATOS!$C$27</f>
        <v>207.40740740740742</v>
      </c>
      <c r="Z17" s="35">
        <f t="shared" si="5"/>
        <v>596.2962962962963</v>
      </c>
      <c r="AA17" s="60">
        <f t="shared" si="6"/>
        <v>12055.555555555557</v>
      </c>
      <c r="AB17" s="60"/>
      <c r="AD17" s="36">
        <v>5</v>
      </c>
      <c r="AE17" s="54">
        <f t="shared" si="13"/>
        <v>12833.333333333336</v>
      </c>
      <c r="AF17" s="54"/>
      <c r="AG17" s="54">
        <f>DATOS!$C$25/$AD$60</f>
        <v>291.66666666666669</v>
      </c>
      <c r="AH17" s="54"/>
      <c r="AI17" s="37">
        <f>AE17*DATOS!$C$27</f>
        <v>213.88888888888891</v>
      </c>
      <c r="AJ17" s="37">
        <f t="shared" si="7"/>
        <v>505.5555555555556</v>
      </c>
      <c r="AK17" s="54">
        <f t="shared" si="8"/>
        <v>12541.66666666667</v>
      </c>
      <c r="AL17" s="54"/>
      <c r="AN17" s="39">
        <v>5</v>
      </c>
      <c r="AO17" s="53">
        <f t="shared" si="14"/>
        <v>13066.666666666664</v>
      </c>
      <c r="AP17" s="53"/>
      <c r="AQ17" s="53">
        <f>DATOS!$C$25/$AN$72</f>
        <v>233.33333333333334</v>
      </c>
      <c r="AR17" s="53"/>
      <c r="AS17" s="40">
        <f>AO17*DATOS!$C$27</f>
        <v>217.77777777777774</v>
      </c>
      <c r="AT17" s="40">
        <f t="shared" si="9"/>
        <v>451.11111111111109</v>
      </c>
      <c r="AU17" s="53">
        <f t="shared" si="10"/>
        <v>12833.33333333333</v>
      </c>
      <c r="AV17" s="53"/>
    </row>
    <row r="18" spans="2:48" ht="15.75" thickTop="1" thickBot="1" x14ac:dyDescent="0.25">
      <c r="B18" s="6">
        <v>6</v>
      </c>
      <c r="C18" s="22">
        <f t="shared" si="11"/>
        <v>8166.6666666666688</v>
      </c>
      <c r="D18" s="22">
        <f>DATOS!$C$25/$B$24</f>
        <v>1166.6666666666667</v>
      </c>
      <c r="E18" s="23"/>
      <c r="F18" s="10">
        <f>C18*DATOS!$C$27</f>
        <v>136.11111111111114</v>
      </c>
      <c r="G18" s="10">
        <f t="shared" si="3"/>
        <v>1302.7777777777778</v>
      </c>
      <c r="H18" s="22">
        <f t="shared" si="0"/>
        <v>7000.0000000000018</v>
      </c>
      <c r="J18" s="29">
        <v>6</v>
      </c>
      <c r="K18" s="61">
        <f t="shared" si="4"/>
        <v>11083.33333333333</v>
      </c>
      <c r="L18" s="61"/>
      <c r="M18" s="61">
        <f>DATOS!$C$25/$J$36</f>
        <v>583.33333333333337</v>
      </c>
      <c r="N18" s="61"/>
      <c r="O18" s="30">
        <f>K18*DATOS!$C$27</f>
        <v>184.72222222222217</v>
      </c>
      <c r="P18" s="30">
        <f t="shared" si="1"/>
        <v>768.05555555555554</v>
      </c>
      <c r="Q18" s="61">
        <f t="shared" si="2"/>
        <v>10499.999999999996</v>
      </c>
      <c r="R18" s="61"/>
      <c r="T18" s="34">
        <v>6</v>
      </c>
      <c r="U18" s="60">
        <f t="shared" si="12"/>
        <v>12055.555555555557</v>
      </c>
      <c r="V18" s="60"/>
      <c r="W18" s="60">
        <f>DATOS!$C$25/$T$48</f>
        <v>388.88888888888891</v>
      </c>
      <c r="X18" s="60"/>
      <c r="Y18" s="35">
        <f>U18*DATOS!$C$27</f>
        <v>200.92592592592595</v>
      </c>
      <c r="Z18" s="35">
        <f t="shared" si="5"/>
        <v>589.81481481481489</v>
      </c>
      <c r="AA18" s="60">
        <f t="shared" si="6"/>
        <v>11666.666666666668</v>
      </c>
      <c r="AB18" s="60"/>
      <c r="AD18" s="36">
        <v>6</v>
      </c>
      <c r="AE18" s="54">
        <f t="shared" si="13"/>
        <v>12541.66666666667</v>
      </c>
      <c r="AF18" s="54"/>
      <c r="AG18" s="54">
        <f>DATOS!$C$25/$AD$60</f>
        <v>291.66666666666669</v>
      </c>
      <c r="AH18" s="54"/>
      <c r="AI18" s="37">
        <f>AE18*DATOS!$C$27</f>
        <v>209.02777777777783</v>
      </c>
      <c r="AJ18" s="37">
        <f t="shared" si="7"/>
        <v>500.69444444444451</v>
      </c>
      <c r="AK18" s="54">
        <f t="shared" si="8"/>
        <v>12250.000000000004</v>
      </c>
      <c r="AL18" s="54"/>
      <c r="AN18" s="39">
        <v>6</v>
      </c>
      <c r="AO18" s="53">
        <f t="shared" si="14"/>
        <v>12833.33333333333</v>
      </c>
      <c r="AP18" s="53"/>
      <c r="AQ18" s="53">
        <f>DATOS!$C$25/$AN$72</f>
        <v>233.33333333333334</v>
      </c>
      <c r="AR18" s="53"/>
      <c r="AS18" s="40">
        <f>AO18*DATOS!$C$27</f>
        <v>213.88888888888883</v>
      </c>
      <c r="AT18" s="40">
        <f t="shared" si="9"/>
        <v>447.22222222222217</v>
      </c>
      <c r="AU18" s="53">
        <f t="shared" si="10"/>
        <v>12599.999999999996</v>
      </c>
      <c r="AV18" s="53"/>
    </row>
    <row r="19" spans="2:48" ht="15.75" thickTop="1" thickBot="1" x14ac:dyDescent="0.25">
      <c r="B19" s="6">
        <v>7</v>
      </c>
      <c r="C19" s="22">
        <f t="shared" si="11"/>
        <v>7000.0000000000018</v>
      </c>
      <c r="D19" s="22">
        <f>DATOS!$C$25/$B$24</f>
        <v>1166.6666666666667</v>
      </c>
      <c r="E19" s="23"/>
      <c r="F19" s="10">
        <f>C19*DATOS!$C$27</f>
        <v>116.6666666666667</v>
      </c>
      <c r="G19" s="10">
        <f t="shared" si="3"/>
        <v>1283.3333333333335</v>
      </c>
      <c r="H19" s="22">
        <f t="shared" si="0"/>
        <v>5833.3333333333348</v>
      </c>
      <c r="J19" s="29">
        <v>7</v>
      </c>
      <c r="K19" s="61">
        <f t="shared" si="4"/>
        <v>10499.999999999996</v>
      </c>
      <c r="L19" s="61"/>
      <c r="M19" s="61">
        <f>DATOS!$C$25/$J$36</f>
        <v>583.33333333333337</v>
      </c>
      <c r="N19" s="61"/>
      <c r="O19" s="30">
        <f>K19*DATOS!$C$27</f>
        <v>174.99999999999994</v>
      </c>
      <c r="P19" s="30">
        <f t="shared" si="1"/>
        <v>758.33333333333326</v>
      </c>
      <c r="Q19" s="61">
        <f t="shared" si="2"/>
        <v>9916.6666666666624</v>
      </c>
      <c r="R19" s="61"/>
      <c r="T19" s="34">
        <v>7</v>
      </c>
      <c r="U19" s="60">
        <f t="shared" si="12"/>
        <v>11666.666666666668</v>
      </c>
      <c r="V19" s="60"/>
      <c r="W19" s="60">
        <f>DATOS!$C$25/$T$48</f>
        <v>388.88888888888891</v>
      </c>
      <c r="X19" s="60"/>
      <c r="Y19" s="35">
        <f>U19*DATOS!$C$27</f>
        <v>194.44444444444446</v>
      </c>
      <c r="Z19" s="35">
        <f t="shared" si="5"/>
        <v>583.33333333333337</v>
      </c>
      <c r="AA19" s="60">
        <f t="shared" si="6"/>
        <v>11277.777777777779</v>
      </c>
      <c r="AB19" s="60"/>
      <c r="AD19" s="36">
        <v>7</v>
      </c>
      <c r="AE19" s="54">
        <f t="shared" si="13"/>
        <v>12250.000000000004</v>
      </c>
      <c r="AF19" s="54"/>
      <c r="AG19" s="54">
        <f>DATOS!$C$25/$AD$60</f>
        <v>291.66666666666669</v>
      </c>
      <c r="AH19" s="54"/>
      <c r="AI19" s="37">
        <f>AE19*DATOS!$C$27</f>
        <v>204.16666666666671</v>
      </c>
      <c r="AJ19" s="37">
        <f t="shared" si="7"/>
        <v>495.83333333333337</v>
      </c>
      <c r="AK19" s="54">
        <f t="shared" si="8"/>
        <v>11958.333333333338</v>
      </c>
      <c r="AL19" s="54"/>
      <c r="AN19" s="39">
        <v>7</v>
      </c>
      <c r="AO19" s="53">
        <f t="shared" si="14"/>
        <v>12599.999999999996</v>
      </c>
      <c r="AP19" s="53"/>
      <c r="AQ19" s="53">
        <f>DATOS!$C$25/$AN$72</f>
        <v>233.33333333333334</v>
      </c>
      <c r="AR19" s="53"/>
      <c r="AS19" s="40">
        <f>AO19*DATOS!$C$27</f>
        <v>209.99999999999994</v>
      </c>
      <c r="AT19" s="40">
        <f t="shared" si="9"/>
        <v>443.33333333333326</v>
      </c>
      <c r="AU19" s="53">
        <f t="shared" si="10"/>
        <v>12366.666666666662</v>
      </c>
      <c r="AV19" s="53"/>
    </row>
    <row r="20" spans="2:48" ht="15.75" thickTop="1" thickBot="1" x14ac:dyDescent="0.25">
      <c r="B20" s="6">
        <v>8</v>
      </c>
      <c r="C20" s="22">
        <f t="shared" si="11"/>
        <v>5833.3333333333348</v>
      </c>
      <c r="D20" s="22">
        <f>DATOS!$C$25/$B$24</f>
        <v>1166.6666666666667</v>
      </c>
      <c r="E20" s="23"/>
      <c r="F20" s="10">
        <f>C20*DATOS!$C$27</f>
        <v>97.222222222222243</v>
      </c>
      <c r="G20" s="10">
        <f t="shared" si="3"/>
        <v>1263.8888888888889</v>
      </c>
      <c r="H20" s="22">
        <f t="shared" si="0"/>
        <v>4666.6666666666679</v>
      </c>
      <c r="J20" s="29">
        <v>8</v>
      </c>
      <c r="K20" s="61">
        <f t="shared" si="4"/>
        <v>9916.6666666666624</v>
      </c>
      <c r="L20" s="61"/>
      <c r="M20" s="61">
        <f>DATOS!$C$25/$J$36</f>
        <v>583.33333333333337</v>
      </c>
      <c r="N20" s="61"/>
      <c r="O20" s="30">
        <f>K20*DATOS!$C$27</f>
        <v>165.27777777777771</v>
      </c>
      <c r="P20" s="30">
        <f t="shared" si="1"/>
        <v>748.61111111111109</v>
      </c>
      <c r="Q20" s="61">
        <f t="shared" si="2"/>
        <v>9333.3333333333285</v>
      </c>
      <c r="R20" s="61"/>
      <c r="T20" s="34">
        <v>8</v>
      </c>
      <c r="U20" s="60">
        <f t="shared" si="12"/>
        <v>11277.777777777779</v>
      </c>
      <c r="V20" s="60"/>
      <c r="W20" s="60">
        <f>DATOS!$C$25/$T$48</f>
        <v>388.88888888888891</v>
      </c>
      <c r="X20" s="60"/>
      <c r="Y20" s="35">
        <f>U20*DATOS!$C$27</f>
        <v>187.96296296296299</v>
      </c>
      <c r="Z20" s="35">
        <f t="shared" si="5"/>
        <v>576.85185185185196</v>
      </c>
      <c r="AA20" s="60">
        <f t="shared" si="6"/>
        <v>10888.888888888891</v>
      </c>
      <c r="AB20" s="60"/>
      <c r="AD20" s="36">
        <v>8</v>
      </c>
      <c r="AE20" s="54">
        <f t="shared" si="13"/>
        <v>11958.333333333338</v>
      </c>
      <c r="AF20" s="54"/>
      <c r="AG20" s="54">
        <f>DATOS!$C$25/$AD$60</f>
        <v>291.66666666666669</v>
      </c>
      <c r="AH20" s="54"/>
      <c r="AI20" s="37">
        <f>AE20*DATOS!$C$27</f>
        <v>199.30555555555563</v>
      </c>
      <c r="AJ20" s="37">
        <f t="shared" si="7"/>
        <v>490.97222222222229</v>
      </c>
      <c r="AK20" s="54">
        <f t="shared" si="8"/>
        <v>11666.666666666672</v>
      </c>
      <c r="AL20" s="54"/>
      <c r="AN20" s="39">
        <v>8</v>
      </c>
      <c r="AO20" s="53">
        <f t="shared" si="14"/>
        <v>12366.666666666662</v>
      </c>
      <c r="AP20" s="53"/>
      <c r="AQ20" s="53">
        <f>DATOS!$C$25/$AN$72</f>
        <v>233.33333333333334</v>
      </c>
      <c r="AR20" s="53"/>
      <c r="AS20" s="40">
        <f>AO20*DATOS!$C$27</f>
        <v>206.11111111111103</v>
      </c>
      <c r="AT20" s="40">
        <f t="shared" si="9"/>
        <v>439.44444444444434</v>
      </c>
      <c r="AU20" s="53">
        <f t="shared" si="10"/>
        <v>12133.333333333328</v>
      </c>
      <c r="AV20" s="53"/>
    </row>
    <row r="21" spans="2:48" ht="15.75" thickTop="1" thickBot="1" x14ac:dyDescent="0.25">
      <c r="B21" s="6">
        <v>9</v>
      </c>
      <c r="C21" s="22">
        <f t="shared" si="11"/>
        <v>4666.6666666666679</v>
      </c>
      <c r="D21" s="22">
        <f>DATOS!$C$25/$B$24</f>
        <v>1166.6666666666667</v>
      </c>
      <c r="E21" s="23"/>
      <c r="F21" s="10">
        <f>C21*DATOS!$C$27</f>
        <v>77.7777777777778</v>
      </c>
      <c r="G21" s="10">
        <f t="shared" si="3"/>
        <v>1244.4444444444446</v>
      </c>
      <c r="H21" s="22">
        <f t="shared" si="0"/>
        <v>3500.0000000000009</v>
      </c>
      <c r="J21" s="29">
        <v>9</v>
      </c>
      <c r="K21" s="61">
        <f t="shared" si="4"/>
        <v>9333.3333333333285</v>
      </c>
      <c r="L21" s="61"/>
      <c r="M21" s="61">
        <f>DATOS!$C$25/$J$36</f>
        <v>583.33333333333337</v>
      </c>
      <c r="N21" s="61"/>
      <c r="O21" s="30">
        <f>K21*DATOS!$C$27</f>
        <v>155.55555555555549</v>
      </c>
      <c r="P21" s="30">
        <f t="shared" si="1"/>
        <v>738.88888888888891</v>
      </c>
      <c r="Q21" s="61">
        <f t="shared" si="2"/>
        <v>8749.9999999999945</v>
      </c>
      <c r="R21" s="61"/>
      <c r="T21" s="34">
        <v>9</v>
      </c>
      <c r="U21" s="60">
        <f t="shared" si="12"/>
        <v>10888.888888888891</v>
      </c>
      <c r="V21" s="60"/>
      <c r="W21" s="60">
        <f>DATOS!$C$25/$T$48</f>
        <v>388.88888888888891</v>
      </c>
      <c r="X21" s="60"/>
      <c r="Y21" s="35">
        <f>U21*DATOS!$C$27</f>
        <v>181.4814814814815</v>
      </c>
      <c r="Z21" s="35">
        <f t="shared" si="5"/>
        <v>570.37037037037044</v>
      </c>
      <c r="AA21" s="60">
        <f t="shared" si="6"/>
        <v>10500.000000000002</v>
      </c>
      <c r="AB21" s="60"/>
      <c r="AD21" s="36">
        <v>9</v>
      </c>
      <c r="AE21" s="54">
        <f t="shared" si="13"/>
        <v>11666.666666666672</v>
      </c>
      <c r="AF21" s="54"/>
      <c r="AG21" s="54">
        <f>DATOS!$C$25/$AD$60</f>
        <v>291.66666666666669</v>
      </c>
      <c r="AH21" s="54"/>
      <c r="AI21" s="37">
        <f>AE21*DATOS!$C$27</f>
        <v>194.44444444444451</v>
      </c>
      <c r="AJ21" s="37">
        <f t="shared" si="7"/>
        <v>486.1111111111112</v>
      </c>
      <c r="AK21" s="54">
        <f t="shared" si="8"/>
        <v>11375.000000000005</v>
      </c>
      <c r="AL21" s="54"/>
      <c r="AN21" s="39">
        <v>9</v>
      </c>
      <c r="AO21" s="53">
        <f t="shared" si="14"/>
        <v>12133.333333333328</v>
      </c>
      <c r="AP21" s="53"/>
      <c r="AQ21" s="53">
        <f>DATOS!$C$25/$AN$72</f>
        <v>233.33333333333334</v>
      </c>
      <c r="AR21" s="53"/>
      <c r="AS21" s="40">
        <f>AO21*DATOS!$C$27</f>
        <v>202.22222222222214</v>
      </c>
      <c r="AT21" s="40">
        <f t="shared" si="9"/>
        <v>435.55555555555549</v>
      </c>
      <c r="AU21" s="53">
        <f t="shared" si="10"/>
        <v>11899.999999999995</v>
      </c>
      <c r="AV21" s="53"/>
    </row>
    <row r="22" spans="2:48" ht="15.75" thickTop="1" thickBot="1" x14ac:dyDescent="0.25">
      <c r="B22" s="6">
        <v>10</v>
      </c>
      <c r="C22" s="22">
        <f t="shared" si="11"/>
        <v>3500.0000000000009</v>
      </c>
      <c r="D22" s="22">
        <f>DATOS!$C$25/$B$24</f>
        <v>1166.6666666666667</v>
      </c>
      <c r="E22" s="23"/>
      <c r="F22" s="10">
        <f>C22*DATOS!$C$27</f>
        <v>58.33333333333335</v>
      </c>
      <c r="G22" s="10">
        <f t="shared" si="3"/>
        <v>1225</v>
      </c>
      <c r="H22" s="22">
        <f t="shared" si="0"/>
        <v>2333.3333333333339</v>
      </c>
      <c r="J22" s="29">
        <v>10</v>
      </c>
      <c r="K22" s="61">
        <f t="shared" si="4"/>
        <v>8749.9999999999945</v>
      </c>
      <c r="L22" s="61"/>
      <c r="M22" s="61">
        <f>DATOS!$C$25/$J$36</f>
        <v>583.33333333333337</v>
      </c>
      <c r="N22" s="61"/>
      <c r="O22" s="30">
        <f>K22*DATOS!$C$27</f>
        <v>145.83333333333323</v>
      </c>
      <c r="P22" s="30">
        <f t="shared" si="1"/>
        <v>729.16666666666663</v>
      </c>
      <c r="Q22" s="61">
        <f t="shared" si="2"/>
        <v>8166.6666666666615</v>
      </c>
      <c r="R22" s="61"/>
      <c r="T22" s="34">
        <v>10</v>
      </c>
      <c r="U22" s="60">
        <f t="shared" si="12"/>
        <v>10500.000000000002</v>
      </c>
      <c r="V22" s="60"/>
      <c r="W22" s="60">
        <f>DATOS!$C$25/$T$48</f>
        <v>388.88888888888891</v>
      </c>
      <c r="X22" s="60"/>
      <c r="Y22" s="35">
        <f>U22*DATOS!$C$27</f>
        <v>175.00000000000003</v>
      </c>
      <c r="Z22" s="35">
        <f t="shared" si="5"/>
        <v>563.88888888888891</v>
      </c>
      <c r="AA22" s="60">
        <f t="shared" si="6"/>
        <v>10111.111111111113</v>
      </c>
      <c r="AB22" s="60"/>
      <c r="AD22" s="36">
        <v>10</v>
      </c>
      <c r="AE22" s="54">
        <f t="shared" si="13"/>
        <v>11375.000000000005</v>
      </c>
      <c r="AF22" s="54"/>
      <c r="AG22" s="54">
        <f>DATOS!$C$25/$AD$60</f>
        <v>291.66666666666669</v>
      </c>
      <c r="AH22" s="54"/>
      <c r="AI22" s="37">
        <f>AE22*DATOS!$C$27</f>
        <v>189.58333333333343</v>
      </c>
      <c r="AJ22" s="37">
        <f t="shared" si="7"/>
        <v>481.25000000000011</v>
      </c>
      <c r="AK22" s="54">
        <f t="shared" si="8"/>
        <v>11083.333333333339</v>
      </c>
      <c r="AL22" s="54"/>
      <c r="AN22" s="39">
        <v>10</v>
      </c>
      <c r="AO22" s="53">
        <f t="shared" si="14"/>
        <v>11899.999999999995</v>
      </c>
      <c r="AP22" s="53"/>
      <c r="AQ22" s="53">
        <f>DATOS!$C$25/$AN$72</f>
        <v>233.33333333333334</v>
      </c>
      <c r="AR22" s="53"/>
      <c r="AS22" s="40">
        <f>AO22*DATOS!$C$27</f>
        <v>198.33333333333323</v>
      </c>
      <c r="AT22" s="40">
        <f t="shared" si="9"/>
        <v>431.66666666666657</v>
      </c>
      <c r="AU22" s="53">
        <f t="shared" si="10"/>
        <v>11666.666666666661</v>
      </c>
      <c r="AV22" s="53"/>
    </row>
    <row r="23" spans="2:48" ht="15.75" thickTop="1" thickBot="1" x14ac:dyDescent="0.25">
      <c r="B23" s="6">
        <v>11</v>
      </c>
      <c r="C23" s="22">
        <f t="shared" si="11"/>
        <v>2333.3333333333339</v>
      </c>
      <c r="D23" s="22">
        <f>DATOS!$C$25/$B$24</f>
        <v>1166.6666666666667</v>
      </c>
      <c r="E23" s="23"/>
      <c r="F23" s="10">
        <f>C23*DATOS!$C$27</f>
        <v>38.8888888888889</v>
      </c>
      <c r="G23" s="10">
        <f t="shared" si="3"/>
        <v>1205.5555555555557</v>
      </c>
      <c r="H23" s="22">
        <f t="shared" si="0"/>
        <v>1166.6666666666672</v>
      </c>
      <c r="J23" s="29">
        <v>11</v>
      </c>
      <c r="K23" s="61">
        <f t="shared" si="4"/>
        <v>8166.6666666666615</v>
      </c>
      <c r="L23" s="61"/>
      <c r="M23" s="61">
        <f>DATOS!$C$25/$J$36</f>
        <v>583.33333333333337</v>
      </c>
      <c r="N23" s="61"/>
      <c r="O23" s="30">
        <f>K23*DATOS!$C$27</f>
        <v>136.11111111111103</v>
      </c>
      <c r="P23" s="30">
        <f t="shared" si="1"/>
        <v>719.44444444444434</v>
      </c>
      <c r="Q23" s="61">
        <f t="shared" si="2"/>
        <v>7583.3333333333285</v>
      </c>
      <c r="R23" s="61"/>
      <c r="T23" s="34">
        <v>11</v>
      </c>
      <c r="U23" s="60">
        <f t="shared" si="12"/>
        <v>10111.111111111113</v>
      </c>
      <c r="V23" s="60"/>
      <c r="W23" s="60">
        <f>DATOS!$C$25/$T$48</f>
        <v>388.88888888888891</v>
      </c>
      <c r="X23" s="60"/>
      <c r="Y23" s="35">
        <f>U23*DATOS!$C$27</f>
        <v>168.51851851851856</v>
      </c>
      <c r="Z23" s="35">
        <f t="shared" si="5"/>
        <v>557.4074074074075</v>
      </c>
      <c r="AA23" s="60">
        <f t="shared" si="6"/>
        <v>9722.2222222222244</v>
      </c>
      <c r="AB23" s="60"/>
      <c r="AD23" s="36">
        <v>11</v>
      </c>
      <c r="AE23" s="54">
        <f t="shared" si="13"/>
        <v>11083.333333333339</v>
      </c>
      <c r="AF23" s="54"/>
      <c r="AG23" s="54">
        <f>DATOS!$C$25/$AD$60</f>
        <v>291.66666666666669</v>
      </c>
      <c r="AH23" s="54"/>
      <c r="AI23" s="37">
        <f>AE23*DATOS!$C$27</f>
        <v>184.72222222222231</v>
      </c>
      <c r="AJ23" s="37">
        <f t="shared" si="7"/>
        <v>476.38888888888903</v>
      </c>
      <c r="AK23" s="54">
        <f t="shared" si="8"/>
        <v>10791.666666666673</v>
      </c>
      <c r="AL23" s="54"/>
      <c r="AN23" s="39">
        <v>11</v>
      </c>
      <c r="AO23" s="53">
        <f t="shared" si="14"/>
        <v>11666.666666666661</v>
      </c>
      <c r="AP23" s="53"/>
      <c r="AQ23" s="53">
        <f>DATOS!$C$25/$AN$72</f>
        <v>233.33333333333334</v>
      </c>
      <c r="AR23" s="53"/>
      <c r="AS23" s="40">
        <f>AO23*DATOS!$C$27</f>
        <v>194.44444444444434</v>
      </c>
      <c r="AT23" s="40">
        <f t="shared" si="9"/>
        <v>427.77777777777771</v>
      </c>
      <c r="AU23" s="53">
        <f t="shared" si="10"/>
        <v>11433.333333333327</v>
      </c>
      <c r="AV23" s="53"/>
    </row>
    <row r="24" spans="2:48" ht="15.75" thickTop="1" thickBot="1" x14ac:dyDescent="0.25">
      <c r="B24" s="9">
        <v>12</v>
      </c>
      <c r="C24" s="22">
        <f t="shared" si="11"/>
        <v>1166.6666666666672</v>
      </c>
      <c r="D24" s="22">
        <f>DATOS!$C$25/$B$24</f>
        <v>1166.6666666666667</v>
      </c>
      <c r="E24" s="23"/>
      <c r="F24" s="10">
        <f>C24*DATOS!$C$27</f>
        <v>19.444444444444454</v>
      </c>
      <c r="G24" s="10">
        <f t="shared" si="3"/>
        <v>1186.1111111111111</v>
      </c>
      <c r="H24" s="22">
        <f t="shared" si="0"/>
        <v>0</v>
      </c>
      <c r="J24" s="29">
        <v>12</v>
      </c>
      <c r="K24" s="61">
        <f t="shared" si="4"/>
        <v>7583.3333333333285</v>
      </c>
      <c r="L24" s="61"/>
      <c r="M24" s="61">
        <f>DATOS!$C$25/$J$36</f>
        <v>583.33333333333337</v>
      </c>
      <c r="N24" s="61"/>
      <c r="O24" s="30">
        <f>K24*DATOS!$C$27</f>
        <v>126.3888888888888</v>
      </c>
      <c r="P24" s="30">
        <f t="shared" si="1"/>
        <v>709.72222222222217</v>
      </c>
      <c r="Q24" s="61">
        <f t="shared" si="2"/>
        <v>6999.9999999999955</v>
      </c>
      <c r="R24" s="61"/>
      <c r="T24" s="34">
        <v>12</v>
      </c>
      <c r="U24" s="60">
        <f t="shared" si="12"/>
        <v>9722.2222222222244</v>
      </c>
      <c r="V24" s="60"/>
      <c r="W24" s="60">
        <f>DATOS!$C$25/$T$48</f>
        <v>388.88888888888891</v>
      </c>
      <c r="X24" s="60"/>
      <c r="Y24" s="35">
        <f>U24*DATOS!$C$27</f>
        <v>162.03703703703707</v>
      </c>
      <c r="Z24" s="35">
        <f t="shared" si="5"/>
        <v>550.92592592592598</v>
      </c>
      <c r="AA24" s="60">
        <f t="shared" si="6"/>
        <v>9333.3333333333358</v>
      </c>
      <c r="AB24" s="60"/>
      <c r="AD24" s="36">
        <v>12</v>
      </c>
      <c r="AE24" s="54">
        <f t="shared" si="13"/>
        <v>10791.666666666673</v>
      </c>
      <c r="AF24" s="54"/>
      <c r="AG24" s="54">
        <f>DATOS!$C$25/$AD$60</f>
        <v>291.66666666666669</v>
      </c>
      <c r="AH24" s="54"/>
      <c r="AI24" s="37">
        <f>AE24*DATOS!$C$27</f>
        <v>179.86111111111123</v>
      </c>
      <c r="AJ24" s="37">
        <f t="shared" si="7"/>
        <v>471.52777777777794</v>
      </c>
      <c r="AK24" s="54">
        <f t="shared" si="8"/>
        <v>10500.000000000007</v>
      </c>
      <c r="AL24" s="54"/>
      <c r="AN24" s="39">
        <v>12</v>
      </c>
      <c r="AO24" s="53">
        <f t="shared" si="14"/>
        <v>11433.333333333327</v>
      </c>
      <c r="AP24" s="53"/>
      <c r="AQ24" s="53">
        <f>DATOS!$C$25/$AN$72</f>
        <v>233.33333333333334</v>
      </c>
      <c r="AR24" s="53"/>
      <c r="AS24" s="40">
        <f>AO24*DATOS!$C$27</f>
        <v>190.55555555555543</v>
      </c>
      <c r="AT24" s="40">
        <f t="shared" si="9"/>
        <v>423.8888888888888</v>
      </c>
      <c r="AU24" s="53">
        <f t="shared" si="10"/>
        <v>11199.999999999993</v>
      </c>
      <c r="AV24" s="53"/>
    </row>
    <row r="25" spans="2:48" ht="15.75" thickTop="1" thickBot="1" x14ac:dyDescent="0.25">
      <c r="B25" s="5"/>
      <c r="C25" s="12"/>
      <c r="D25" s="62"/>
      <c r="E25" s="62"/>
      <c r="F25" s="1"/>
      <c r="G25" s="21"/>
      <c r="H25" s="12"/>
      <c r="J25" s="29">
        <v>13</v>
      </c>
      <c r="K25" s="61">
        <f t="shared" si="4"/>
        <v>6999.9999999999955</v>
      </c>
      <c r="L25" s="61"/>
      <c r="M25" s="61">
        <f>DATOS!$C$25/$J$36</f>
        <v>583.33333333333337</v>
      </c>
      <c r="N25" s="61"/>
      <c r="O25" s="30">
        <f>K25*DATOS!$C$27</f>
        <v>116.66666666666659</v>
      </c>
      <c r="P25" s="30">
        <f t="shared" si="1"/>
        <v>700</v>
      </c>
      <c r="Q25" s="61">
        <f t="shared" si="2"/>
        <v>6416.6666666666624</v>
      </c>
      <c r="R25" s="61"/>
      <c r="T25" s="34">
        <v>13</v>
      </c>
      <c r="U25" s="60">
        <f t="shared" si="12"/>
        <v>9333.3333333333358</v>
      </c>
      <c r="V25" s="60"/>
      <c r="W25" s="60">
        <f>DATOS!$C$25/$T$48</f>
        <v>388.88888888888891</v>
      </c>
      <c r="X25" s="60"/>
      <c r="Y25" s="35">
        <f>U25*DATOS!$C$27</f>
        <v>155.5555555555556</v>
      </c>
      <c r="Z25" s="35">
        <f t="shared" si="5"/>
        <v>544.44444444444457</v>
      </c>
      <c r="AA25" s="60">
        <f t="shared" si="6"/>
        <v>8944.4444444444471</v>
      </c>
      <c r="AB25" s="60"/>
      <c r="AD25" s="36">
        <v>13</v>
      </c>
      <c r="AE25" s="54">
        <f t="shared" si="13"/>
        <v>10500.000000000007</v>
      </c>
      <c r="AF25" s="54"/>
      <c r="AG25" s="54">
        <f>DATOS!$C$25/$AD$60</f>
        <v>291.66666666666669</v>
      </c>
      <c r="AH25" s="54"/>
      <c r="AI25" s="37">
        <f>AE25*DATOS!$C$27</f>
        <v>175.00000000000011</v>
      </c>
      <c r="AJ25" s="37">
        <f t="shared" si="7"/>
        <v>466.6666666666668</v>
      </c>
      <c r="AK25" s="54">
        <f t="shared" si="8"/>
        <v>10208.333333333341</v>
      </c>
      <c r="AL25" s="54"/>
      <c r="AN25" s="39">
        <v>13</v>
      </c>
      <c r="AO25" s="53">
        <f t="shared" si="14"/>
        <v>11199.999999999993</v>
      </c>
      <c r="AP25" s="53"/>
      <c r="AQ25" s="53">
        <f>DATOS!$C$25/$AN$72</f>
        <v>233.33333333333334</v>
      </c>
      <c r="AR25" s="53"/>
      <c r="AS25" s="40">
        <f>AO25*DATOS!$C$27</f>
        <v>186.66666666666654</v>
      </c>
      <c r="AT25" s="40">
        <f t="shared" si="9"/>
        <v>419.99999999999989</v>
      </c>
      <c r="AU25" s="53">
        <f t="shared" si="10"/>
        <v>10966.666666666659</v>
      </c>
      <c r="AV25" s="53"/>
    </row>
    <row r="26" spans="2:48" ht="15.75" thickTop="1" thickBot="1" x14ac:dyDescent="0.25">
      <c r="B26" s="5"/>
      <c r="C26" s="12"/>
      <c r="D26" s="62"/>
      <c r="E26" s="62"/>
      <c r="F26" s="18">
        <f>SUM(Tabla2[[#All],[INTERES]])</f>
        <v>1516.6666666666667</v>
      </c>
      <c r="G26" s="1"/>
      <c r="H26" s="12"/>
      <c r="J26" s="29">
        <v>14</v>
      </c>
      <c r="K26" s="61">
        <f t="shared" si="4"/>
        <v>6416.6666666666624</v>
      </c>
      <c r="L26" s="61"/>
      <c r="M26" s="61">
        <f>DATOS!$C$25/$J$36</f>
        <v>583.33333333333337</v>
      </c>
      <c r="N26" s="61"/>
      <c r="O26" s="30">
        <f>K26*DATOS!$C$27</f>
        <v>106.94444444444437</v>
      </c>
      <c r="P26" s="30">
        <f t="shared" si="1"/>
        <v>690.27777777777771</v>
      </c>
      <c r="Q26" s="61">
        <f t="shared" si="2"/>
        <v>5833.3333333333294</v>
      </c>
      <c r="R26" s="61"/>
      <c r="T26" s="34">
        <v>14</v>
      </c>
      <c r="U26" s="60">
        <f t="shared" si="12"/>
        <v>8944.4444444444471</v>
      </c>
      <c r="V26" s="60"/>
      <c r="W26" s="60">
        <f>DATOS!$C$25/$T$48</f>
        <v>388.88888888888891</v>
      </c>
      <c r="X26" s="60"/>
      <c r="Y26" s="35">
        <f>U26*DATOS!$C$27</f>
        <v>149.0740740740741</v>
      </c>
      <c r="Z26" s="35">
        <f t="shared" si="5"/>
        <v>537.96296296296305</v>
      </c>
      <c r="AA26" s="60">
        <f t="shared" si="6"/>
        <v>8555.5555555555584</v>
      </c>
      <c r="AB26" s="60"/>
      <c r="AD26" s="36">
        <v>14</v>
      </c>
      <c r="AE26" s="54">
        <f t="shared" si="13"/>
        <v>10208.333333333341</v>
      </c>
      <c r="AF26" s="54"/>
      <c r="AG26" s="54">
        <f>DATOS!$C$25/$AD$60</f>
        <v>291.66666666666669</v>
      </c>
      <c r="AH26" s="54"/>
      <c r="AI26" s="37">
        <f>AE26*DATOS!$C$27</f>
        <v>170.13888888888903</v>
      </c>
      <c r="AJ26" s="37">
        <f t="shared" si="7"/>
        <v>461.80555555555571</v>
      </c>
      <c r="AK26" s="54">
        <f t="shared" si="8"/>
        <v>9916.6666666666752</v>
      </c>
      <c r="AL26" s="54"/>
      <c r="AN26" s="39">
        <v>14</v>
      </c>
      <c r="AO26" s="53">
        <f t="shared" si="14"/>
        <v>10966.666666666659</v>
      </c>
      <c r="AP26" s="53"/>
      <c r="AQ26" s="53">
        <f>DATOS!$C$25/$AN$72</f>
        <v>233.33333333333334</v>
      </c>
      <c r="AR26" s="53"/>
      <c r="AS26" s="40">
        <f>AO26*DATOS!$C$27</f>
        <v>182.77777777777766</v>
      </c>
      <c r="AT26" s="40">
        <f t="shared" si="9"/>
        <v>416.11111111111097</v>
      </c>
      <c r="AU26" s="53">
        <f t="shared" si="10"/>
        <v>10733.333333333325</v>
      </c>
      <c r="AV26" s="53"/>
    </row>
    <row r="27" spans="2:48" ht="17.25" thickTop="1" thickBot="1" x14ac:dyDescent="0.3">
      <c r="B27" s="68" t="s">
        <v>13</v>
      </c>
      <c r="C27" s="68"/>
      <c r="D27" s="62"/>
      <c r="E27" s="62"/>
      <c r="F27" s="1"/>
      <c r="G27" s="1"/>
      <c r="H27" s="12"/>
      <c r="J27" s="29">
        <v>15</v>
      </c>
      <c r="K27" s="61">
        <f t="shared" si="4"/>
        <v>5833.3333333333294</v>
      </c>
      <c r="L27" s="61"/>
      <c r="M27" s="61">
        <f>DATOS!$C$25/$J$36</f>
        <v>583.33333333333337</v>
      </c>
      <c r="N27" s="61"/>
      <c r="O27" s="30">
        <f>K27*DATOS!$C$27</f>
        <v>97.222222222222157</v>
      </c>
      <c r="P27" s="30">
        <f t="shared" si="1"/>
        <v>680.55555555555554</v>
      </c>
      <c r="Q27" s="61">
        <f t="shared" si="2"/>
        <v>5249.9999999999964</v>
      </c>
      <c r="R27" s="61"/>
      <c r="T27" s="34">
        <v>15</v>
      </c>
      <c r="U27" s="60">
        <f t="shared" si="12"/>
        <v>8555.5555555555584</v>
      </c>
      <c r="V27" s="60"/>
      <c r="W27" s="60">
        <f>DATOS!$C$25/$T$48</f>
        <v>388.88888888888891</v>
      </c>
      <c r="X27" s="60"/>
      <c r="Y27" s="35">
        <f>U27*DATOS!$C$27</f>
        <v>142.59259259259264</v>
      </c>
      <c r="Z27" s="35">
        <f t="shared" si="5"/>
        <v>531.48148148148152</v>
      </c>
      <c r="AA27" s="60">
        <f t="shared" si="6"/>
        <v>8166.6666666666697</v>
      </c>
      <c r="AB27" s="60"/>
      <c r="AD27" s="36">
        <v>15</v>
      </c>
      <c r="AE27" s="54">
        <f t="shared" si="13"/>
        <v>9916.6666666666752</v>
      </c>
      <c r="AF27" s="54"/>
      <c r="AG27" s="54">
        <f>DATOS!$C$25/$AD$60</f>
        <v>291.66666666666669</v>
      </c>
      <c r="AH27" s="54"/>
      <c r="AI27" s="37">
        <f>AE27*DATOS!$C$27</f>
        <v>165.27777777777791</v>
      </c>
      <c r="AJ27" s="37">
        <f t="shared" si="7"/>
        <v>456.94444444444457</v>
      </c>
      <c r="AK27" s="54">
        <f t="shared" si="8"/>
        <v>9625.0000000000091</v>
      </c>
      <c r="AL27" s="54"/>
      <c r="AN27" s="39">
        <v>15</v>
      </c>
      <c r="AO27" s="53">
        <f t="shared" si="14"/>
        <v>10733.333333333325</v>
      </c>
      <c r="AP27" s="53"/>
      <c r="AQ27" s="53">
        <f>DATOS!$C$25/$AN$72</f>
        <v>233.33333333333334</v>
      </c>
      <c r="AR27" s="53"/>
      <c r="AS27" s="40">
        <f>AO27*DATOS!$C$27</f>
        <v>178.88888888888874</v>
      </c>
      <c r="AT27" s="40">
        <f t="shared" si="9"/>
        <v>412.22222222222206</v>
      </c>
      <c r="AU27" s="53">
        <f t="shared" si="10"/>
        <v>10499.999999999991</v>
      </c>
      <c r="AV27" s="53"/>
    </row>
    <row r="28" spans="2:48" ht="17.25" thickTop="1" thickBot="1" x14ac:dyDescent="0.3">
      <c r="B28" s="15" t="s">
        <v>5</v>
      </c>
      <c r="C28" s="14" t="s">
        <v>14</v>
      </c>
      <c r="D28" s="62"/>
      <c r="E28" s="62"/>
      <c r="F28" s="1"/>
      <c r="G28" s="1"/>
      <c r="H28" s="12"/>
      <c r="J28" s="29">
        <v>16</v>
      </c>
      <c r="K28" s="61">
        <f t="shared" si="4"/>
        <v>5249.9999999999964</v>
      </c>
      <c r="L28" s="61"/>
      <c r="M28" s="61">
        <f>DATOS!$C$25/$J$36</f>
        <v>583.33333333333337</v>
      </c>
      <c r="N28" s="61"/>
      <c r="O28" s="30">
        <f>K28*DATOS!$C$27</f>
        <v>87.499999999999943</v>
      </c>
      <c r="P28" s="30">
        <f t="shared" si="1"/>
        <v>670.83333333333326</v>
      </c>
      <c r="Q28" s="61">
        <f t="shared" si="2"/>
        <v>4666.6666666666633</v>
      </c>
      <c r="R28" s="61"/>
      <c r="T28" s="34">
        <v>16</v>
      </c>
      <c r="U28" s="60">
        <f t="shared" si="12"/>
        <v>8166.6666666666697</v>
      </c>
      <c r="V28" s="60"/>
      <c r="W28" s="60">
        <f>DATOS!$C$25/$T$48</f>
        <v>388.88888888888891</v>
      </c>
      <c r="X28" s="60"/>
      <c r="Y28" s="35">
        <f>U28*DATOS!$C$27</f>
        <v>136.11111111111117</v>
      </c>
      <c r="Z28" s="35">
        <f t="shared" si="5"/>
        <v>525.00000000000011</v>
      </c>
      <c r="AA28" s="60">
        <f t="shared" si="6"/>
        <v>7777.777777777781</v>
      </c>
      <c r="AB28" s="60"/>
      <c r="AD28" s="36">
        <v>16</v>
      </c>
      <c r="AE28" s="54">
        <f t="shared" si="13"/>
        <v>9625.0000000000091</v>
      </c>
      <c r="AF28" s="54"/>
      <c r="AG28" s="54">
        <f>DATOS!$C$25/$AD$60</f>
        <v>291.66666666666669</v>
      </c>
      <c r="AH28" s="54"/>
      <c r="AI28" s="37">
        <f>AE28*DATOS!$C$27</f>
        <v>160.41666666666683</v>
      </c>
      <c r="AJ28" s="37">
        <f t="shared" si="7"/>
        <v>452.08333333333348</v>
      </c>
      <c r="AK28" s="54">
        <f t="shared" si="8"/>
        <v>9333.333333333343</v>
      </c>
      <c r="AL28" s="54"/>
      <c r="AN28" s="39">
        <v>16</v>
      </c>
      <c r="AO28" s="53">
        <f t="shared" si="14"/>
        <v>10499.999999999991</v>
      </c>
      <c r="AP28" s="53"/>
      <c r="AQ28" s="53">
        <f>DATOS!$C$25/$AN$72</f>
        <v>233.33333333333334</v>
      </c>
      <c r="AR28" s="53"/>
      <c r="AS28" s="40">
        <f>AO28*DATOS!$C$27</f>
        <v>174.99999999999986</v>
      </c>
      <c r="AT28" s="40">
        <f t="shared" si="9"/>
        <v>408.3333333333332</v>
      </c>
      <c r="AU28" s="53">
        <f t="shared" si="10"/>
        <v>10266.666666666657</v>
      </c>
      <c r="AV28" s="53"/>
    </row>
    <row r="29" spans="2:48" ht="17.25" thickTop="1" thickBot="1" x14ac:dyDescent="0.3">
      <c r="B29" s="15" t="s">
        <v>4</v>
      </c>
      <c r="C29" s="14" t="s">
        <v>19</v>
      </c>
      <c r="D29" s="62"/>
      <c r="E29" s="62"/>
      <c r="F29" s="1"/>
      <c r="G29" s="1"/>
      <c r="H29" s="12"/>
      <c r="J29" s="29">
        <v>17</v>
      </c>
      <c r="K29" s="61">
        <f t="shared" si="4"/>
        <v>4666.6666666666633</v>
      </c>
      <c r="L29" s="61"/>
      <c r="M29" s="61">
        <f>DATOS!$C$25/$J$36</f>
        <v>583.33333333333337</v>
      </c>
      <c r="N29" s="61"/>
      <c r="O29" s="30">
        <f>K29*DATOS!$C$27</f>
        <v>77.777777777777715</v>
      </c>
      <c r="P29" s="30">
        <f t="shared" si="1"/>
        <v>661.11111111111109</v>
      </c>
      <c r="Q29" s="61">
        <f t="shared" si="2"/>
        <v>4083.3333333333298</v>
      </c>
      <c r="R29" s="61"/>
      <c r="T29" s="34">
        <v>17</v>
      </c>
      <c r="U29" s="60">
        <f t="shared" si="12"/>
        <v>7777.777777777781</v>
      </c>
      <c r="V29" s="60"/>
      <c r="W29" s="60">
        <f>DATOS!$C$25/$T$48</f>
        <v>388.88888888888891</v>
      </c>
      <c r="X29" s="60"/>
      <c r="Y29" s="35">
        <f>U29*DATOS!$C$27</f>
        <v>129.62962962962968</v>
      </c>
      <c r="Z29" s="35">
        <f t="shared" si="5"/>
        <v>518.51851851851859</v>
      </c>
      <c r="AA29" s="60">
        <f t="shared" si="6"/>
        <v>7388.8888888888923</v>
      </c>
      <c r="AB29" s="60"/>
      <c r="AD29" s="36">
        <v>17</v>
      </c>
      <c r="AE29" s="54">
        <f t="shared" si="13"/>
        <v>9333.333333333343</v>
      </c>
      <c r="AF29" s="54"/>
      <c r="AG29" s="54">
        <f>DATOS!$C$25/$AD$60</f>
        <v>291.66666666666669</v>
      </c>
      <c r="AH29" s="54"/>
      <c r="AI29" s="37">
        <f>AE29*DATOS!$C$27</f>
        <v>155.55555555555571</v>
      </c>
      <c r="AJ29" s="37">
        <f t="shared" si="7"/>
        <v>447.2222222222224</v>
      </c>
      <c r="AK29" s="54">
        <f t="shared" si="8"/>
        <v>9041.666666666677</v>
      </c>
      <c r="AL29" s="54"/>
      <c r="AN29" s="39">
        <v>17</v>
      </c>
      <c r="AO29" s="53">
        <f t="shared" si="14"/>
        <v>10266.666666666657</v>
      </c>
      <c r="AP29" s="53"/>
      <c r="AQ29" s="53">
        <f>DATOS!$C$25/$AN$72</f>
        <v>233.33333333333334</v>
      </c>
      <c r="AR29" s="53"/>
      <c r="AS29" s="40">
        <f>AO29*DATOS!$C$27</f>
        <v>171.11111111111094</v>
      </c>
      <c r="AT29" s="40">
        <f t="shared" si="9"/>
        <v>404.44444444444429</v>
      </c>
      <c r="AU29" s="53">
        <f t="shared" si="10"/>
        <v>10033.333333333323</v>
      </c>
      <c r="AV29" s="53"/>
    </row>
    <row r="30" spans="2:48" ht="17.25" thickTop="1" thickBot="1" x14ac:dyDescent="0.3">
      <c r="B30" s="15" t="s">
        <v>7</v>
      </c>
      <c r="C30" s="14" t="s">
        <v>34</v>
      </c>
      <c r="D30" s="62"/>
      <c r="E30" s="62"/>
      <c r="F30" s="1"/>
      <c r="G30" s="1"/>
      <c r="H30" s="12"/>
      <c r="J30" s="29">
        <v>18</v>
      </c>
      <c r="K30" s="61">
        <f t="shared" si="4"/>
        <v>4083.3333333333298</v>
      </c>
      <c r="L30" s="61"/>
      <c r="M30" s="61">
        <f>DATOS!$C$25/$J$36</f>
        <v>583.33333333333337</v>
      </c>
      <c r="N30" s="61"/>
      <c r="O30" s="30">
        <f>K30*DATOS!$C$27</f>
        <v>68.0555555555555</v>
      </c>
      <c r="P30" s="30">
        <f t="shared" si="1"/>
        <v>651.38888888888891</v>
      </c>
      <c r="Q30" s="61">
        <f t="shared" si="2"/>
        <v>3499.9999999999964</v>
      </c>
      <c r="R30" s="61"/>
      <c r="T30" s="34">
        <v>18</v>
      </c>
      <c r="U30" s="60">
        <f t="shared" si="12"/>
        <v>7388.8888888888923</v>
      </c>
      <c r="V30" s="60"/>
      <c r="W30" s="60">
        <f>DATOS!$C$25/$T$48</f>
        <v>388.88888888888891</v>
      </c>
      <c r="X30" s="60"/>
      <c r="Y30" s="35">
        <f>U30*DATOS!$C$27</f>
        <v>123.14814814814821</v>
      </c>
      <c r="Z30" s="35">
        <f t="shared" si="5"/>
        <v>512.03703703703718</v>
      </c>
      <c r="AA30" s="60">
        <f t="shared" si="6"/>
        <v>7000.0000000000036</v>
      </c>
      <c r="AB30" s="60"/>
      <c r="AD30" s="36">
        <v>18</v>
      </c>
      <c r="AE30" s="54">
        <f t="shared" si="13"/>
        <v>9041.666666666677</v>
      </c>
      <c r="AF30" s="54"/>
      <c r="AG30" s="54">
        <f>DATOS!$C$25/$AD$60</f>
        <v>291.66666666666669</v>
      </c>
      <c r="AH30" s="54"/>
      <c r="AI30" s="37">
        <f>AE30*DATOS!$C$27</f>
        <v>150.69444444444463</v>
      </c>
      <c r="AJ30" s="37">
        <f t="shared" si="7"/>
        <v>442.36111111111131</v>
      </c>
      <c r="AK30" s="54">
        <f t="shared" si="8"/>
        <v>8750.0000000000109</v>
      </c>
      <c r="AL30" s="54"/>
      <c r="AN30" s="39">
        <v>18</v>
      </c>
      <c r="AO30" s="53">
        <f t="shared" si="14"/>
        <v>10033.333333333323</v>
      </c>
      <c r="AP30" s="53"/>
      <c r="AQ30" s="53">
        <f>DATOS!$C$25/$AN$72</f>
        <v>233.33333333333334</v>
      </c>
      <c r="AR30" s="53"/>
      <c r="AS30" s="40">
        <f>AO30*DATOS!$C$27</f>
        <v>167.22222222222206</v>
      </c>
      <c r="AT30" s="40">
        <f t="shared" si="9"/>
        <v>400.55555555555543</v>
      </c>
      <c r="AU30" s="53">
        <f t="shared" si="10"/>
        <v>9799.9999999999891</v>
      </c>
      <c r="AV30" s="53"/>
    </row>
    <row r="31" spans="2:48" ht="17.25" thickTop="1" thickBot="1" x14ac:dyDescent="0.3">
      <c r="B31" s="15" t="s">
        <v>6</v>
      </c>
      <c r="C31" s="16" t="s">
        <v>18</v>
      </c>
      <c r="D31" s="62"/>
      <c r="E31" s="62"/>
      <c r="F31" s="1"/>
      <c r="G31" s="1"/>
      <c r="H31" s="12"/>
      <c r="J31" s="29">
        <v>19</v>
      </c>
      <c r="K31" s="61">
        <f t="shared" si="4"/>
        <v>3499.9999999999964</v>
      </c>
      <c r="L31" s="61"/>
      <c r="M31" s="61">
        <f>DATOS!$C$25/$J$36</f>
        <v>583.33333333333337</v>
      </c>
      <c r="N31" s="61"/>
      <c r="O31" s="30">
        <f>K31*DATOS!$C$27</f>
        <v>58.333333333333272</v>
      </c>
      <c r="P31" s="30">
        <f t="shared" si="1"/>
        <v>641.66666666666663</v>
      </c>
      <c r="Q31" s="61">
        <f t="shared" si="2"/>
        <v>2916.6666666666629</v>
      </c>
      <c r="R31" s="61"/>
      <c r="T31" s="34">
        <v>19</v>
      </c>
      <c r="U31" s="60">
        <f t="shared" si="12"/>
        <v>7000.0000000000036</v>
      </c>
      <c r="V31" s="60"/>
      <c r="W31" s="60">
        <f>DATOS!$C$25/$T$48</f>
        <v>388.88888888888891</v>
      </c>
      <c r="X31" s="60"/>
      <c r="Y31" s="35">
        <f>U31*DATOS!$C$27</f>
        <v>116.66666666666673</v>
      </c>
      <c r="Z31" s="35">
        <f t="shared" si="5"/>
        <v>505.55555555555566</v>
      </c>
      <c r="AA31" s="60">
        <f t="shared" si="6"/>
        <v>6611.111111111115</v>
      </c>
      <c r="AB31" s="60"/>
      <c r="AD31" s="36">
        <v>19</v>
      </c>
      <c r="AE31" s="54">
        <f t="shared" si="13"/>
        <v>8750.0000000000109</v>
      </c>
      <c r="AF31" s="54"/>
      <c r="AG31" s="54">
        <f>DATOS!$C$25/$AD$60</f>
        <v>291.66666666666669</v>
      </c>
      <c r="AH31" s="54"/>
      <c r="AI31" s="37">
        <f>AE31*DATOS!$C$27</f>
        <v>145.83333333333351</v>
      </c>
      <c r="AJ31" s="37">
        <f t="shared" si="7"/>
        <v>437.50000000000023</v>
      </c>
      <c r="AK31" s="54">
        <f t="shared" si="8"/>
        <v>8458.3333333333449</v>
      </c>
      <c r="AL31" s="54"/>
      <c r="AN31" s="39">
        <v>19</v>
      </c>
      <c r="AO31" s="53">
        <f t="shared" si="14"/>
        <v>9799.9999999999891</v>
      </c>
      <c r="AP31" s="53"/>
      <c r="AQ31" s="53">
        <f>DATOS!$C$25/$AN$72</f>
        <v>233.33333333333334</v>
      </c>
      <c r="AR31" s="53"/>
      <c r="AS31" s="40">
        <f>AO31*DATOS!$C$27</f>
        <v>163.33333333333314</v>
      </c>
      <c r="AT31" s="40">
        <f t="shared" si="9"/>
        <v>396.66666666666652</v>
      </c>
      <c r="AU31" s="53">
        <f t="shared" si="10"/>
        <v>9566.6666666666551</v>
      </c>
      <c r="AV31" s="53"/>
    </row>
    <row r="32" spans="2:48" ht="16.5" customHeight="1" thickTop="1" thickBot="1" x14ac:dyDescent="0.25">
      <c r="D32" s="62"/>
      <c r="E32" s="62"/>
      <c r="F32" s="1"/>
      <c r="G32" s="1"/>
      <c r="H32" s="12"/>
      <c r="J32" s="29">
        <v>20</v>
      </c>
      <c r="K32" s="61">
        <f t="shared" si="4"/>
        <v>2916.6666666666629</v>
      </c>
      <c r="L32" s="61"/>
      <c r="M32" s="61">
        <f>DATOS!$C$25/$J$36</f>
        <v>583.33333333333337</v>
      </c>
      <c r="N32" s="61"/>
      <c r="O32" s="30">
        <f>K32*DATOS!$C$27</f>
        <v>48.61111111111105</v>
      </c>
      <c r="P32" s="30">
        <f t="shared" si="1"/>
        <v>631.94444444444446</v>
      </c>
      <c r="Q32" s="61">
        <f t="shared" si="2"/>
        <v>2333.3333333333294</v>
      </c>
      <c r="R32" s="61"/>
      <c r="T32" s="34">
        <v>20</v>
      </c>
      <c r="U32" s="60">
        <f t="shared" si="12"/>
        <v>6611.111111111115</v>
      </c>
      <c r="V32" s="60"/>
      <c r="W32" s="60">
        <f>DATOS!$C$25/$T$48</f>
        <v>388.88888888888891</v>
      </c>
      <c r="X32" s="60"/>
      <c r="Y32" s="35">
        <f>U32*DATOS!$C$27</f>
        <v>110.18518518518525</v>
      </c>
      <c r="Z32" s="35">
        <f t="shared" si="5"/>
        <v>499.07407407407413</v>
      </c>
      <c r="AA32" s="60">
        <f t="shared" si="6"/>
        <v>6222.2222222222263</v>
      </c>
      <c r="AB32" s="60"/>
      <c r="AD32" s="36">
        <v>20</v>
      </c>
      <c r="AE32" s="54">
        <f t="shared" si="13"/>
        <v>8458.3333333333449</v>
      </c>
      <c r="AF32" s="54"/>
      <c r="AG32" s="54">
        <f>DATOS!$C$25/$AD$60</f>
        <v>291.66666666666669</v>
      </c>
      <c r="AH32" s="54"/>
      <c r="AI32" s="37">
        <f>AE32*DATOS!$C$27</f>
        <v>140.9722222222224</v>
      </c>
      <c r="AJ32" s="37">
        <f t="shared" si="7"/>
        <v>432.63888888888908</v>
      </c>
      <c r="AK32" s="54">
        <f t="shared" si="8"/>
        <v>8166.6666666666779</v>
      </c>
      <c r="AL32" s="54"/>
      <c r="AN32" s="39">
        <v>20</v>
      </c>
      <c r="AO32" s="53">
        <f t="shared" si="14"/>
        <v>9566.6666666666551</v>
      </c>
      <c r="AP32" s="53"/>
      <c r="AQ32" s="53">
        <f>DATOS!$C$25/$AN$72</f>
        <v>233.33333333333334</v>
      </c>
      <c r="AR32" s="53"/>
      <c r="AS32" s="40">
        <f>AO32*DATOS!$C$27</f>
        <v>159.44444444444426</v>
      </c>
      <c r="AT32" s="40">
        <f t="shared" si="9"/>
        <v>392.7777777777776</v>
      </c>
      <c r="AU32" s="53">
        <f t="shared" si="10"/>
        <v>9333.3333333333212</v>
      </c>
      <c r="AV32" s="53"/>
    </row>
    <row r="33" spans="2:48" ht="15.75" thickTop="1" thickBot="1" x14ac:dyDescent="0.25">
      <c r="B33" s="5"/>
      <c r="C33" s="12"/>
      <c r="D33" s="62"/>
      <c r="E33" s="62"/>
      <c r="F33" s="1"/>
      <c r="G33" s="1"/>
      <c r="H33" s="12"/>
      <c r="J33" s="29">
        <v>21</v>
      </c>
      <c r="K33" s="61">
        <f t="shared" si="4"/>
        <v>2333.3333333333294</v>
      </c>
      <c r="L33" s="61"/>
      <c r="M33" s="61">
        <f>DATOS!$C$25/$J$36</f>
        <v>583.33333333333337</v>
      </c>
      <c r="N33" s="61"/>
      <c r="O33" s="30">
        <f>K33*DATOS!$C$27</f>
        <v>38.888888888888822</v>
      </c>
      <c r="P33" s="30">
        <f t="shared" si="1"/>
        <v>622.22222222222217</v>
      </c>
      <c r="Q33" s="61">
        <f t="shared" si="2"/>
        <v>1749.9999999999959</v>
      </c>
      <c r="R33" s="61"/>
      <c r="T33" s="34">
        <v>21</v>
      </c>
      <c r="U33" s="60">
        <f t="shared" si="12"/>
        <v>6222.2222222222263</v>
      </c>
      <c r="V33" s="60"/>
      <c r="W33" s="60">
        <f>DATOS!$C$25/$T$48</f>
        <v>388.88888888888891</v>
      </c>
      <c r="X33" s="60"/>
      <c r="Y33" s="35">
        <f>U33*DATOS!$C$27</f>
        <v>103.70370370370377</v>
      </c>
      <c r="Z33" s="35">
        <f t="shared" si="5"/>
        <v>492.59259259259267</v>
      </c>
      <c r="AA33" s="60">
        <f t="shared" si="6"/>
        <v>5833.3333333333376</v>
      </c>
      <c r="AB33" s="60"/>
      <c r="AD33" s="36">
        <v>21</v>
      </c>
      <c r="AE33" s="54">
        <f t="shared" si="13"/>
        <v>8166.6666666666779</v>
      </c>
      <c r="AF33" s="54"/>
      <c r="AG33" s="54">
        <f>DATOS!$C$25/$AD$60</f>
        <v>291.66666666666669</v>
      </c>
      <c r="AH33" s="54"/>
      <c r="AI33" s="37">
        <f>AE33*DATOS!$C$27</f>
        <v>136.11111111111128</v>
      </c>
      <c r="AJ33" s="37">
        <f t="shared" si="7"/>
        <v>427.77777777777794</v>
      </c>
      <c r="AK33" s="54">
        <f t="shared" si="8"/>
        <v>7875.0000000000109</v>
      </c>
      <c r="AL33" s="54"/>
      <c r="AN33" s="39">
        <v>21</v>
      </c>
      <c r="AO33" s="53">
        <f t="shared" si="14"/>
        <v>9333.3333333333212</v>
      </c>
      <c r="AP33" s="53"/>
      <c r="AQ33" s="53">
        <f>DATOS!$C$25/$AN$72</f>
        <v>233.33333333333334</v>
      </c>
      <c r="AR33" s="53"/>
      <c r="AS33" s="40">
        <f>AO33*DATOS!$C$27</f>
        <v>155.55555555555534</v>
      </c>
      <c r="AT33" s="40">
        <f t="shared" si="9"/>
        <v>388.88888888888869</v>
      </c>
      <c r="AU33" s="53">
        <f t="shared" si="10"/>
        <v>9099.9999999999873</v>
      </c>
      <c r="AV33" s="53"/>
    </row>
    <row r="34" spans="2:48" ht="15.75" thickTop="1" thickBot="1" x14ac:dyDescent="0.25">
      <c r="B34" s="5"/>
      <c r="C34" s="12"/>
      <c r="D34" s="62"/>
      <c r="E34" s="62"/>
      <c r="F34" s="1"/>
      <c r="G34" s="1"/>
      <c r="H34" s="12"/>
      <c r="J34" s="29">
        <v>22</v>
      </c>
      <c r="K34" s="61">
        <f t="shared" si="4"/>
        <v>1749.9999999999959</v>
      </c>
      <c r="L34" s="61"/>
      <c r="M34" s="61">
        <f>DATOS!$C$25/$J$36</f>
        <v>583.33333333333337</v>
      </c>
      <c r="N34" s="61"/>
      <c r="O34" s="30">
        <f>K34*DATOS!$C$27</f>
        <v>29.166666666666597</v>
      </c>
      <c r="P34" s="30">
        <f t="shared" si="1"/>
        <v>612.5</v>
      </c>
      <c r="Q34" s="61">
        <f t="shared" si="2"/>
        <v>1166.6666666666624</v>
      </c>
      <c r="R34" s="61"/>
      <c r="T34" s="34">
        <v>22</v>
      </c>
      <c r="U34" s="60">
        <f t="shared" si="12"/>
        <v>5833.3333333333376</v>
      </c>
      <c r="V34" s="60"/>
      <c r="W34" s="60">
        <f>DATOS!$C$25/$T$48</f>
        <v>388.88888888888891</v>
      </c>
      <c r="X34" s="60"/>
      <c r="Y34" s="35">
        <f>U34*DATOS!$C$27</f>
        <v>97.222222222222285</v>
      </c>
      <c r="Z34" s="35">
        <f t="shared" si="5"/>
        <v>486.1111111111112</v>
      </c>
      <c r="AA34" s="60">
        <f t="shared" si="6"/>
        <v>5444.4444444444489</v>
      </c>
      <c r="AB34" s="60"/>
      <c r="AD34" s="36">
        <v>22</v>
      </c>
      <c r="AE34" s="54">
        <f t="shared" si="13"/>
        <v>7875.0000000000109</v>
      </c>
      <c r="AF34" s="54"/>
      <c r="AG34" s="54">
        <f>DATOS!$C$25/$AD$60</f>
        <v>291.66666666666669</v>
      </c>
      <c r="AH34" s="54"/>
      <c r="AI34" s="37">
        <f>AE34*DATOS!$C$27</f>
        <v>131.25000000000017</v>
      </c>
      <c r="AJ34" s="37">
        <f t="shared" si="7"/>
        <v>422.91666666666686</v>
      </c>
      <c r="AK34" s="54">
        <f t="shared" si="8"/>
        <v>7583.3333333333439</v>
      </c>
      <c r="AL34" s="54"/>
      <c r="AN34" s="39">
        <v>22</v>
      </c>
      <c r="AO34" s="53">
        <f t="shared" si="14"/>
        <v>9099.9999999999873</v>
      </c>
      <c r="AP34" s="53"/>
      <c r="AQ34" s="53">
        <f>DATOS!$C$25/$AN$72</f>
        <v>233.33333333333334</v>
      </c>
      <c r="AR34" s="53"/>
      <c r="AS34" s="40">
        <f>AO34*DATOS!$C$27</f>
        <v>151.66666666666646</v>
      </c>
      <c r="AT34" s="40">
        <f t="shared" si="9"/>
        <v>384.99999999999977</v>
      </c>
      <c r="AU34" s="53">
        <f t="shared" si="10"/>
        <v>8866.6666666666533</v>
      </c>
      <c r="AV34" s="53"/>
    </row>
    <row r="35" spans="2:48" ht="15.75" thickTop="1" thickBot="1" x14ac:dyDescent="0.25">
      <c r="B35" s="5"/>
      <c r="C35" s="12"/>
      <c r="D35" s="62"/>
      <c r="E35" s="62"/>
      <c r="F35" s="1"/>
      <c r="G35" s="1"/>
      <c r="H35" s="12"/>
      <c r="J35" s="29">
        <v>23</v>
      </c>
      <c r="K35" s="61">
        <f t="shared" si="4"/>
        <v>1166.6666666666624</v>
      </c>
      <c r="L35" s="61"/>
      <c r="M35" s="61">
        <f>DATOS!$C$25/$J$36</f>
        <v>583.33333333333337</v>
      </c>
      <c r="N35" s="61"/>
      <c r="O35" s="30">
        <f>K35*DATOS!$C$27</f>
        <v>19.444444444444372</v>
      </c>
      <c r="P35" s="30">
        <f t="shared" si="1"/>
        <v>602.77777777777771</v>
      </c>
      <c r="Q35" s="61">
        <f t="shared" si="2"/>
        <v>583.33333333332905</v>
      </c>
      <c r="R35" s="61"/>
      <c r="T35" s="34">
        <v>23</v>
      </c>
      <c r="U35" s="60">
        <f t="shared" si="12"/>
        <v>5444.4444444444489</v>
      </c>
      <c r="V35" s="60"/>
      <c r="W35" s="60">
        <f>DATOS!$C$25/$T$48</f>
        <v>388.88888888888891</v>
      </c>
      <c r="X35" s="60"/>
      <c r="Y35" s="35">
        <f>U35*DATOS!$C$27</f>
        <v>90.740740740740819</v>
      </c>
      <c r="Z35" s="35">
        <f t="shared" si="5"/>
        <v>479.62962962962973</v>
      </c>
      <c r="AA35" s="60">
        <f t="shared" si="6"/>
        <v>5055.5555555555602</v>
      </c>
      <c r="AB35" s="60"/>
      <c r="AD35" s="36">
        <v>23</v>
      </c>
      <c r="AE35" s="54">
        <f t="shared" si="13"/>
        <v>7583.3333333333439</v>
      </c>
      <c r="AF35" s="54"/>
      <c r="AG35" s="54">
        <f>DATOS!$C$25/$AD$60</f>
        <v>291.66666666666669</v>
      </c>
      <c r="AH35" s="54"/>
      <c r="AI35" s="37">
        <f>AE35*DATOS!$C$27</f>
        <v>126.38888888888907</v>
      </c>
      <c r="AJ35" s="37">
        <f t="shared" si="7"/>
        <v>418.05555555555577</v>
      </c>
      <c r="AK35" s="54">
        <f t="shared" si="8"/>
        <v>7291.666666666677</v>
      </c>
      <c r="AL35" s="54"/>
      <c r="AN35" s="39">
        <v>23</v>
      </c>
      <c r="AO35" s="53">
        <f t="shared" si="14"/>
        <v>8866.6666666666533</v>
      </c>
      <c r="AP35" s="53"/>
      <c r="AQ35" s="53">
        <f>DATOS!$C$25/$AN$72</f>
        <v>233.33333333333334</v>
      </c>
      <c r="AR35" s="53"/>
      <c r="AS35" s="40">
        <f>AO35*DATOS!$C$27</f>
        <v>147.77777777777754</v>
      </c>
      <c r="AT35" s="40">
        <f t="shared" si="9"/>
        <v>381.11111111111086</v>
      </c>
      <c r="AU35" s="53">
        <f t="shared" si="10"/>
        <v>8633.3333333333194</v>
      </c>
      <c r="AV35" s="53"/>
    </row>
    <row r="36" spans="2:48" ht="15.75" thickTop="1" thickBot="1" x14ac:dyDescent="0.25">
      <c r="B36" s="5"/>
      <c r="C36" s="12"/>
      <c r="D36" s="62"/>
      <c r="E36" s="62"/>
      <c r="F36" s="1"/>
      <c r="G36" s="1"/>
      <c r="H36" s="12"/>
      <c r="J36" s="29">
        <v>24</v>
      </c>
      <c r="K36" s="61">
        <f t="shared" si="4"/>
        <v>583.33333333332905</v>
      </c>
      <c r="L36" s="61"/>
      <c r="M36" s="61">
        <f>DATOS!$C$25/$J$36</f>
        <v>583.33333333333337</v>
      </c>
      <c r="N36" s="61"/>
      <c r="O36" s="30">
        <f>K36*DATOS!$C$27</f>
        <v>9.7222222222221504</v>
      </c>
      <c r="P36" s="30">
        <f t="shared" si="1"/>
        <v>593.05555555555554</v>
      </c>
      <c r="Q36" s="61">
        <f t="shared" si="2"/>
        <v>-4.3200998334214091E-12</v>
      </c>
      <c r="R36" s="61"/>
      <c r="T36" s="34">
        <v>24</v>
      </c>
      <c r="U36" s="60">
        <f t="shared" si="12"/>
        <v>5055.5555555555602</v>
      </c>
      <c r="V36" s="60"/>
      <c r="W36" s="60">
        <f>DATOS!$C$25/$T$48</f>
        <v>388.88888888888891</v>
      </c>
      <c r="X36" s="60"/>
      <c r="Y36" s="35">
        <f>U36*DATOS!$C$27</f>
        <v>84.259259259259338</v>
      </c>
      <c r="Z36" s="35">
        <f t="shared" si="5"/>
        <v>473.14814814814827</v>
      </c>
      <c r="AA36" s="60">
        <f t="shared" si="6"/>
        <v>4666.6666666666715</v>
      </c>
      <c r="AB36" s="60"/>
      <c r="AD36" s="36">
        <v>24</v>
      </c>
      <c r="AE36" s="54">
        <f t="shared" si="13"/>
        <v>7291.666666666677</v>
      </c>
      <c r="AF36" s="54"/>
      <c r="AG36" s="54">
        <f>DATOS!$C$25/$AD$60</f>
        <v>291.66666666666669</v>
      </c>
      <c r="AH36" s="54"/>
      <c r="AI36" s="37">
        <f>AE36*DATOS!$C$27</f>
        <v>121.52777777777794</v>
      </c>
      <c r="AJ36" s="37">
        <f t="shared" si="7"/>
        <v>413.19444444444463</v>
      </c>
      <c r="AK36" s="54">
        <f t="shared" si="8"/>
        <v>7000.00000000001</v>
      </c>
      <c r="AL36" s="54"/>
      <c r="AN36" s="39">
        <v>24</v>
      </c>
      <c r="AO36" s="53">
        <f t="shared" si="14"/>
        <v>8633.3333333333194</v>
      </c>
      <c r="AP36" s="53"/>
      <c r="AQ36" s="53">
        <f>DATOS!$C$25/$AN$72</f>
        <v>233.33333333333334</v>
      </c>
      <c r="AR36" s="53"/>
      <c r="AS36" s="40">
        <f>AO36*DATOS!$C$27</f>
        <v>143.88888888888866</v>
      </c>
      <c r="AT36" s="40">
        <f t="shared" si="9"/>
        <v>377.222222222222</v>
      </c>
      <c r="AU36" s="53">
        <f t="shared" si="10"/>
        <v>8399.9999999999854</v>
      </c>
      <c r="AV36" s="53"/>
    </row>
    <row r="37" spans="2:48" ht="15.75" thickTop="1" thickBot="1" x14ac:dyDescent="0.25">
      <c r="B37" s="5"/>
      <c r="C37" s="12"/>
      <c r="D37" s="62"/>
      <c r="E37" s="62"/>
      <c r="F37" s="1"/>
      <c r="G37" s="1"/>
      <c r="H37" s="12"/>
      <c r="T37" s="34">
        <v>25</v>
      </c>
      <c r="U37" s="60">
        <f>AA36</f>
        <v>4666.6666666666715</v>
      </c>
      <c r="V37" s="60"/>
      <c r="W37" s="60">
        <f>DATOS!$C$25/$T$48</f>
        <v>388.88888888888891</v>
      </c>
      <c r="X37" s="60"/>
      <c r="Y37" s="35">
        <f>U37*DATOS!$C$27</f>
        <v>77.777777777777857</v>
      </c>
      <c r="Z37" s="35">
        <f t="shared" si="5"/>
        <v>466.66666666666674</v>
      </c>
      <c r="AA37" s="60">
        <f t="shared" si="6"/>
        <v>4277.7777777777828</v>
      </c>
      <c r="AB37" s="60"/>
      <c r="AD37" s="36">
        <v>25</v>
      </c>
      <c r="AE37" s="54">
        <f>AK36</f>
        <v>7000.00000000001</v>
      </c>
      <c r="AF37" s="54"/>
      <c r="AG37" s="54">
        <f>DATOS!$C$25/$AD$60</f>
        <v>291.66666666666669</v>
      </c>
      <c r="AH37" s="54"/>
      <c r="AI37" s="37">
        <f>AE37*DATOS!$C$27</f>
        <v>116.66666666666683</v>
      </c>
      <c r="AJ37" s="37">
        <f t="shared" si="7"/>
        <v>408.33333333333348</v>
      </c>
      <c r="AK37" s="54">
        <f t="shared" si="8"/>
        <v>6708.333333333343</v>
      </c>
      <c r="AL37" s="54"/>
      <c r="AN37" s="39">
        <v>25</v>
      </c>
      <c r="AO37" s="53">
        <f>AU36</f>
        <v>8399.9999999999854</v>
      </c>
      <c r="AP37" s="53"/>
      <c r="AQ37" s="53">
        <f>DATOS!$C$25/$AN$72</f>
        <v>233.33333333333334</v>
      </c>
      <c r="AR37" s="53"/>
      <c r="AS37" s="40">
        <f>AO37*DATOS!$C$27</f>
        <v>139.99999999999974</v>
      </c>
      <c r="AT37" s="40">
        <f t="shared" si="9"/>
        <v>373.33333333333309</v>
      </c>
      <c r="AU37" s="53">
        <f t="shared" si="10"/>
        <v>8166.6666666666524</v>
      </c>
      <c r="AV37" s="53"/>
    </row>
    <row r="38" spans="2:48" ht="15.75" thickTop="1" thickBot="1" x14ac:dyDescent="0.25">
      <c r="B38" s="5"/>
      <c r="C38" s="12"/>
      <c r="D38" s="62"/>
      <c r="E38" s="62"/>
      <c r="F38" s="1"/>
      <c r="G38" s="1"/>
      <c r="H38" s="12"/>
      <c r="O38" s="18">
        <f>SUM(O13:O36)</f>
        <v>2916.6666666666656</v>
      </c>
      <c r="T38" s="34">
        <v>26</v>
      </c>
      <c r="U38" s="60">
        <f t="shared" si="12"/>
        <v>4277.7777777777828</v>
      </c>
      <c r="V38" s="60"/>
      <c r="W38" s="60">
        <f>DATOS!$C$25/$T$48</f>
        <v>388.88888888888891</v>
      </c>
      <c r="X38" s="60"/>
      <c r="Y38" s="35">
        <f>U38*DATOS!$C$27</f>
        <v>71.296296296296376</v>
      </c>
      <c r="Z38" s="35">
        <f t="shared" si="5"/>
        <v>460.18518518518528</v>
      </c>
      <c r="AA38" s="60">
        <f t="shared" si="6"/>
        <v>3888.8888888888941</v>
      </c>
      <c r="AB38" s="60"/>
      <c r="AD38" s="36">
        <v>26</v>
      </c>
      <c r="AE38" s="54">
        <f t="shared" si="13"/>
        <v>6708.333333333343</v>
      </c>
      <c r="AF38" s="54"/>
      <c r="AG38" s="54">
        <f>DATOS!$C$25/$AD$60</f>
        <v>291.66666666666669</v>
      </c>
      <c r="AH38" s="54"/>
      <c r="AI38" s="37">
        <f>AE38*DATOS!$C$27</f>
        <v>111.80555555555571</v>
      </c>
      <c r="AJ38" s="37">
        <f t="shared" si="7"/>
        <v>403.4722222222224</v>
      </c>
      <c r="AK38" s="54">
        <f t="shared" si="8"/>
        <v>6416.6666666666761</v>
      </c>
      <c r="AL38" s="54"/>
      <c r="AN38" s="39">
        <v>26</v>
      </c>
      <c r="AO38" s="53">
        <f t="shared" si="14"/>
        <v>8166.6666666666524</v>
      </c>
      <c r="AP38" s="53"/>
      <c r="AQ38" s="53">
        <f>DATOS!$C$25/$AN$72</f>
        <v>233.33333333333334</v>
      </c>
      <c r="AR38" s="53"/>
      <c r="AS38" s="40">
        <f>AO38*DATOS!$C$27</f>
        <v>136.11111111111086</v>
      </c>
      <c r="AT38" s="40">
        <f t="shared" si="9"/>
        <v>369.44444444444423</v>
      </c>
      <c r="AU38" s="53">
        <f t="shared" si="10"/>
        <v>7933.3333333333194</v>
      </c>
      <c r="AV38" s="53"/>
    </row>
    <row r="39" spans="2:48" ht="15.75" thickTop="1" thickBot="1" x14ac:dyDescent="0.25">
      <c r="B39" s="5"/>
      <c r="C39" s="12"/>
      <c r="D39" s="62"/>
      <c r="E39" s="62"/>
      <c r="F39" s="1"/>
      <c r="G39" s="1"/>
      <c r="H39" s="12"/>
      <c r="T39" s="34">
        <v>27</v>
      </c>
      <c r="U39" s="60">
        <f t="shared" si="12"/>
        <v>3888.8888888888941</v>
      </c>
      <c r="V39" s="60"/>
      <c r="W39" s="60">
        <f>DATOS!$C$25/$T$48</f>
        <v>388.88888888888891</v>
      </c>
      <c r="X39" s="60"/>
      <c r="Y39" s="35">
        <f>U39*DATOS!$C$27</f>
        <v>64.814814814814895</v>
      </c>
      <c r="Z39" s="35">
        <f t="shared" si="5"/>
        <v>453.70370370370381</v>
      </c>
      <c r="AA39" s="60">
        <f t="shared" si="6"/>
        <v>3500.0000000000055</v>
      </c>
      <c r="AB39" s="60"/>
      <c r="AD39" s="36">
        <v>27</v>
      </c>
      <c r="AE39" s="54">
        <f t="shared" si="13"/>
        <v>6416.6666666666761</v>
      </c>
      <c r="AF39" s="54"/>
      <c r="AG39" s="54">
        <f>DATOS!$C$25/$AD$60</f>
        <v>291.66666666666669</v>
      </c>
      <c r="AH39" s="54"/>
      <c r="AI39" s="37">
        <f>AE39*DATOS!$C$27</f>
        <v>106.9444444444446</v>
      </c>
      <c r="AJ39" s="37">
        <f t="shared" si="7"/>
        <v>398.61111111111131</v>
      </c>
      <c r="AK39" s="54">
        <f t="shared" si="8"/>
        <v>6125.0000000000091</v>
      </c>
      <c r="AL39" s="54"/>
      <c r="AN39" s="39">
        <v>27</v>
      </c>
      <c r="AO39" s="53">
        <f t="shared" si="14"/>
        <v>7933.3333333333194</v>
      </c>
      <c r="AP39" s="53"/>
      <c r="AQ39" s="53">
        <f>DATOS!$C$25/$AN$72</f>
        <v>233.33333333333334</v>
      </c>
      <c r="AR39" s="53"/>
      <c r="AS39" s="40">
        <f>AO39*DATOS!$C$27</f>
        <v>132.222222222222</v>
      </c>
      <c r="AT39" s="40">
        <f t="shared" si="9"/>
        <v>365.55555555555532</v>
      </c>
      <c r="AU39" s="53">
        <f t="shared" si="10"/>
        <v>7699.9999999999864</v>
      </c>
      <c r="AV39" s="53"/>
    </row>
    <row r="40" spans="2:48" ht="15.75" thickTop="1" thickBot="1" x14ac:dyDescent="0.25">
      <c r="B40" s="5"/>
      <c r="C40" s="12"/>
      <c r="D40" s="62"/>
      <c r="E40" s="62"/>
      <c r="F40" s="1"/>
      <c r="G40" s="1"/>
      <c r="H40" s="12"/>
      <c r="T40" s="34">
        <v>28</v>
      </c>
      <c r="U40" s="60">
        <f t="shared" si="12"/>
        <v>3500.0000000000055</v>
      </c>
      <c r="V40" s="60"/>
      <c r="W40" s="60">
        <f>DATOS!$C$25/$T$48</f>
        <v>388.88888888888891</v>
      </c>
      <c r="X40" s="60"/>
      <c r="Y40" s="35">
        <f>U40*DATOS!$C$27</f>
        <v>58.333333333333421</v>
      </c>
      <c r="Z40" s="35">
        <f t="shared" si="5"/>
        <v>447.22222222222234</v>
      </c>
      <c r="AA40" s="60">
        <f t="shared" si="6"/>
        <v>3111.1111111111168</v>
      </c>
      <c r="AB40" s="60"/>
      <c r="AD40" s="36">
        <v>28</v>
      </c>
      <c r="AE40" s="54">
        <f t="shared" si="13"/>
        <v>6125.0000000000091</v>
      </c>
      <c r="AF40" s="54"/>
      <c r="AG40" s="54">
        <f>DATOS!$C$25/$AD$60</f>
        <v>291.66666666666669</v>
      </c>
      <c r="AH40" s="54"/>
      <c r="AI40" s="37">
        <f>AE40*DATOS!$C$27</f>
        <v>102.08333333333348</v>
      </c>
      <c r="AJ40" s="37">
        <f t="shared" si="7"/>
        <v>393.75000000000017</v>
      </c>
      <c r="AK40" s="54">
        <f t="shared" si="8"/>
        <v>5833.3333333333421</v>
      </c>
      <c r="AL40" s="54"/>
      <c r="AN40" s="39">
        <v>28</v>
      </c>
      <c r="AO40" s="53">
        <f t="shared" si="14"/>
        <v>7699.9999999999864</v>
      </c>
      <c r="AP40" s="53"/>
      <c r="AQ40" s="53">
        <f>DATOS!$C$25/$AN$72</f>
        <v>233.33333333333334</v>
      </c>
      <c r="AR40" s="53"/>
      <c r="AS40" s="40">
        <f>AO40*DATOS!$C$27</f>
        <v>128.33333333333312</v>
      </c>
      <c r="AT40" s="40">
        <f t="shared" si="9"/>
        <v>361.66666666666646</v>
      </c>
      <c r="AU40" s="53">
        <f t="shared" si="10"/>
        <v>7466.6666666666533</v>
      </c>
      <c r="AV40" s="53"/>
    </row>
    <row r="41" spans="2:48" ht="15.75" thickTop="1" thickBot="1" x14ac:dyDescent="0.25">
      <c r="B41" s="5"/>
      <c r="C41" s="12"/>
      <c r="D41" s="62"/>
      <c r="E41" s="62"/>
      <c r="F41" s="1"/>
      <c r="G41" s="1"/>
      <c r="H41" s="12"/>
      <c r="T41" s="34">
        <v>29</v>
      </c>
      <c r="U41" s="60">
        <f t="shared" si="12"/>
        <v>3111.1111111111168</v>
      </c>
      <c r="V41" s="60"/>
      <c r="W41" s="60">
        <f>DATOS!$C$25/$T$48</f>
        <v>388.88888888888891</v>
      </c>
      <c r="X41" s="60"/>
      <c r="Y41" s="35">
        <f>U41*DATOS!$C$27</f>
        <v>51.851851851851947</v>
      </c>
      <c r="Z41" s="35">
        <f t="shared" si="5"/>
        <v>440.74074074074088</v>
      </c>
      <c r="AA41" s="60">
        <f t="shared" si="6"/>
        <v>2722.2222222222281</v>
      </c>
      <c r="AB41" s="60"/>
      <c r="AD41" s="36">
        <v>29</v>
      </c>
      <c r="AE41" s="54">
        <f t="shared" si="13"/>
        <v>5833.3333333333421</v>
      </c>
      <c r="AF41" s="54"/>
      <c r="AG41" s="54">
        <f>DATOS!$C$25/$AD$60</f>
        <v>291.66666666666669</v>
      </c>
      <c r="AH41" s="54"/>
      <c r="AI41" s="37">
        <f>AE41*DATOS!$C$27</f>
        <v>97.222222222222371</v>
      </c>
      <c r="AJ41" s="37">
        <f t="shared" si="7"/>
        <v>388.88888888888903</v>
      </c>
      <c r="AK41" s="54">
        <f t="shared" si="8"/>
        <v>5541.6666666666752</v>
      </c>
      <c r="AL41" s="54"/>
      <c r="AN41" s="39">
        <v>29</v>
      </c>
      <c r="AO41" s="53">
        <f t="shared" si="14"/>
        <v>7466.6666666666533</v>
      </c>
      <c r="AP41" s="53"/>
      <c r="AQ41" s="53">
        <f>DATOS!$C$25/$AN$72</f>
        <v>233.33333333333334</v>
      </c>
      <c r="AR41" s="53"/>
      <c r="AS41" s="40">
        <f>AO41*DATOS!$C$27</f>
        <v>124.44444444444422</v>
      </c>
      <c r="AT41" s="40">
        <f t="shared" si="9"/>
        <v>357.77777777777754</v>
      </c>
      <c r="AU41" s="53">
        <f t="shared" si="10"/>
        <v>7233.3333333333203</v>
      </c>
      <c r="AV41" s="53"/>
    </row>
    <row r="42" spans="2:48" ht="15.75" thickTop="1" thickBot="1" x14ac:dyDescent="0.25">
      <c r="B42" s="5"/>
      <c r="C42" s="12"/>
      <c r="D42" s="62"/>
      <c r="E42" s="62"/>
      <c r="F42" s="1"/>
      <c r="G42" s="1"/>
      <c r="H42" s="12"/>
      <c r="T42" s="34">
        <v>30</v>
      </c>
      <c r="U42" s="60">
        <f t="shared" si="12"/>
        <v>2722.2222222222281</v>
      </c>
      <c r="V42" s="60"/>
      <c r="W42" s="60">
        <f>DATOS!$C$25/$T$48</f>
        <v>388.88888888888891</v>
      </c>
      <c r="X42" s="60"/>
      <c r="Y42" s="35">
        <f>U42*DATOS!$C$27</f>
        <v>45.370370370370466</v>
      </c>
      <c r="Z42" s="35">
        <f t="shared" si="5"/>
        <v>434.25925925925935</v>
      </c>
      <c r="AA42" s="60">
        <f t="shared" si="6"/>
        <v>2333.3333333333394</v>
      </c>
      <c r="AB42" s="60"/>
      <c r="AD42" s="36">
        <v>30</v>
      </c>
      <c r="AE42" s="54">
        <f t="shared" si="13"/>
        <v>5541.6666666666752</v>
      </c>
      <c r="AF42" s="54"/>
      <c r="AG42" s="54">
        <f>DATOS!$C$25/$AD$60</f>
        <v>291.66666666666669</v>
      </c>
      <c r="AH42" s="54"/>
      <c r="AI42" s="37">
        <f>AE42*DATOS!$C$27</f>
        <v>92.361111111111256</v>
      </c>
      <c r="AJ42" s="37">
        <f t="shared" si="7"/>
        <v>384.02777777777794</v>
      </c>
      <c r="AK42" s="54">
        <f t="shared" si="8"/>
        <v>5250.0000000000082</v>
      </c>
      <c r="AL42" s="54"/>
      <c r="AN42" s="39">
        <v>30</v>
      </c>
      <c r="AO42" s="53">
        <f t="shared" si="14"/>
        <v>7233.3333333333203</v>
      </c>
      <c r="AP42" s="53"/>
      <c r="AQ42" s="53">
        <f>DATOS!$C$25/$AN$72</f>
        <v>233.33333333333334</v>
      </c>
      <c r="AR42" s="53"/>
      <c r="AS42" s="40">
        <f>AO42*DATOS!$C$27</f>
        <v>120.55555555555533</v>
      </c>
      <c r="AT42" s="40">
        <f t="shared" si="9"/>
        <v>353.88888888888869</v>
      </c>
      <c r="AU42" s="53">
        <f t="shared" si="10"/>
        <v>6999.9999999999873</v>
      </c>
      <c r="AV42" s="53"/>
    </row>
    <row r="43" spans="2:48" ht="15.75" thickTop="1" thickBot="1" x14ac:dyDescent="0.25">
      <c r="B43" s="5"/>
      <c r="C43" s="12"/>
      <c r="D43" s="62"/>
      <c r="E43" s="62"/>
      <c r="F43" s="1"/>
      <c r="G43" s="1"/>
      <c r="H43" s="12"/>
      <c r="T43" s="34">
        <v>31</v>
      </c>
      <c r="U43" s="60">
        <f t="shared" si="12"/>
        <v>2333.3333333333394</v>
      </c>
      <c r="V43" s="60"/>
      <c r="W43" s="60">
        <f>DATOS!$C$25/$T$48</f>
        <v>388.88888888888891</v>
      </c>
      <c r="X43" s="60"/>
      <c r="Y43" s="35">
        <f>U43*DATOS!$C$27</f>
        <v>38.888888888888992</v>
      </c>
      <c r="Z43" s="35">
        <f t="shared" si="5"/>
        <v>427.77777777777789</v>
      </c>
      <c r="AA43" s="60">
        <f t="shared" si="6"/>
        <v>1944.4444444444505</v>
      </c>
      <c r="AB43" s="60"/>
      <c r="AD43" s="36">
        <v>31</v>
      </c>
      <c r="AE43" s="54">
        <f t="shared" si="13"/>
        <v>5250.0000000000082</v>
      </c>
      <c r="AF43" s="54"/>
      <c r="AG43" s="54">
        <f>DATOS!$C$25/$AD$60</f>
        <v>291.66666666666669</v>
      </c>
      <c r="AH43" s="54"/>
      <c r="AI43" s="37">
        <f>AE43*DATOS!$C$27</f>
        <v>87.500000000000142</v>
      </c>
      <c r="AJ43" s="37">
        <f t="shared" si="7"/>
        <v>379.16666666666686</v>
      </c>
      <c r="AK43" s="54">
        <f t="shared" si="8"/>
        <v>4958.3333333333412</v>
      </c>
      <c r="AL43" s="54"/>
      <c r="AN43" s="39">
        <v>31</v>
      </c>
      <c r="AO43" s="53">
        <f t="shared" si="14"/>
        <v>6999.9999999999873</v>
      </c>
      <c r="AP43" s="53"/>
      <c r="AQ43" s="53">
        <f>DATOS!$C$25/$AN$72</f>
        <v>233.33333333333334</v>
      </c>
      <c r="AR43" s="53"/>
      <c r="AS43" s="40">
        <f>AO43*DATOS!$C$27</f>
        <v>116.66666666666646</v>
      </c>
      <c r="AT43" s="40">
        <f t="shared" si="9"/>
        <v>349.99999999999977</v>
      </c>
      <c r="AU43" s="53">
        <f t="shared" si="10"/>
        <v>6766.6666666666542</v>
      </c>
      <c r="AV43" s="53"/>
    </row>
    <row r="44" spans="2:48" ht="15.75" thickTop="1" thickBot="1" x14ac:dyDescent="0.25">
      <c r="B44" s="5"/>
      <c r="C44" s="12"/>
      <c r="D44" s="62"/>
      <c r="E44" s="62"/>
      <c r="F44" s="1"/>
      <c r="G44" s="1"/>
      <c r="H44" s="12"/>
      <c r="T44" s="34">
        <v>32</v>
      </c>
      <c r="U44" s="60">
        <f t="shared" si="12"/>
        <v>1944.4444444444505</v>
      </c>
      <c r="V44" s="60"/>
      <c r="W44" s="60">
        <f>DATOS!$C$25/$T$48</f>
        <v>388.88888888888891</v>
      </c>
      <c r="X44" s="60"/>
      <c r="Y44" s="35">
        <f>U44*DATOS!$C$27</f>
        <v>32.407407407407504</v>
      </c>
      <c r="Z44" s="35">
        <f t="shared" si="5"/>
        <v>421.29629629629642</v>
      </c>
      <c r="AA44" s="60">
        <f t="shared" si="6"/>
        <v>1555.5555555555616</v>
      </c>
      <c r="AB44" s="60"/>
      <c r="AD44" s="36">
        <v>32</v>
      </c>
      <c r="AE44" s="54">
        <f t="shared" si="13"/>
        <v>4958.3333333333412</v>
      </c>
      <c r="AF44" s="54"/>
      <c r="AG44" s="54">
        <f>DATOS!$C$25/$AD$60</f>
        <v>291.66666666666669</v>
      </c>
      <c r="AH44" s="54"/>
      <c r="AI44" s="37">
        <f>AE44*DATOS!$C$27</f>
        <v>82.638888888889014</v>
      </c>
      <c r="AJ44" s="37">
        <f t="shared" si="7"/>
        <v>374.30555555555571</v>
      </c>
      <c r="AK44" s="54">
        <f t="shared" si="8"/>
        <v>4666.6666666666742</v>
      </c>
      <c r="AL44" s="54"/>
      <c r="AN44" s="39">
        <v>32</v>
      </c>
      <c r="AO44" s="53">
        <f t="shared" si="14"/>
        <v>6766.6666666666542</v>
      </c>
      <c r="AP44" s="53"/>
      <c r="AQ44" s="53">
        <f>DATOS!$C$25/$AN$72</f>
        <v>233.33333333333334</v>
      </c>
      <c r="AR44" s="53"/>
      <c r="AS44" s="40">
        <f>AO44*DATOS!$C$27</f>
        <v>112.77777777777757</v>
      </c>
      <c r="AT44" s="40">
        <f t="shared" si="9"/>
        <v>346.11111111111092</v>
      </c>
      <c r="AU44" s="53">
        <f t="shared" si="10"/>
        <v>6533.3333333333212</v>
      </c>
      <c r="AV44" s="53"/>
    </row>
    <row r="45" spans="2:48" ht="15.75" thickTop="1" thickBot="1" x14ac:dyDescent="0.25">
      <c r="B45" s="5"/>
      <c r="C45" s="12"/>
      <c r="D45" s="62"/>
      <c r="E45" s="62"/>
      <c r="F45" s="1"/>
      <c r="G45" s="1"/>
      <c r="H45" s="12"/>
      <c r="T45" s="34">
        <v>33</v>
      </c>
      <c r="U45" s="60">
        <f t="shared" si="12"/>
        <v>1555.5555555555616</v>
      </c>
      <c r="V45" s="60"/>
      <c r="W45" s="60">
        <f>DATOS!$C$25/$T$48</f>
        <v>388.88888888888891</v>
      </c>
      <c r="X45" s="60"/>
      <c r="Y45" s="35">
        <f>U45*DATOS!$C$27</f>
        <v>25.925925925926027</v>
      </c>
      <c r="Z45" s="35">
        <f t="shared" si="5"/>
        <v>414.81481481481495</v>
      </c>
      <c r="AA45" s="60">
        <f t="shared" si="6"/>
        <v>1166.6666666666727</v>
      </c>
      <c r="AB45" s="60"/>
      <c r="AD45" s="36">
        <v>33</v>
      </c>
      <c r="AE45" s="54">
        <f t="shared" si="13"/>
        <v>4666.6666666666742</v>
      </c>
      <c r="AF45" s="54"/>
      <c r="AG45" s="54">
        <f>DATOS!$C$25/$AD$60</f>
        <v>291.66666666666669</v>
      </c>
      <c r="AH45" s="54"/>
      <c r="AI45" s="37">
        <f>AE45*DATOS!$C$27</f>
        <v>77.777777777777899</v>
      </c>
      <c r="AJ45" s="37">
        <f t="shared" si="7"/>
        <v>369.44444444444457</v>
      </c>
      <c r="AK45" s="54">
        <f t="shared" si="8"/>
        <v>4375.0000000000073</v>
      </c>
      <c r="AL45" s="54"/>
      <c r="AN45" s="39">
        <v>33</v>
      </c>
      <c r="AO45" s="53">
        <f t="shared" si="14"/>
        <v>6533.3333333333212</v>
      </c>
      <c r="AP45" s="53"/>
      <c r="AQ45" s="53">
        <f>DATOS!$C$25/$AN$72</f>
        <v>233.33333333333334</v>
      </c>
      <c r="AR45" s="53"/>
      <c r="AS45" s="40">
        <f>AO45*DATOS!$C$27</f>
        <v>108.88888888888869</v>
      </c>
      <c r="AT45" s="40">
        <f t="shared" si="9"/>
        <v>342.22222222222206</v>
      </c>
      <c r="AU45" s="53">
        <f t="shared" si="10"/>
        <v>6299.9999999999882</v>
      </c>
      <c r="AV45" s="53"/>
    </row>
    <row r="46" spans="2:48" ht="15.75" thickTop="1" thickBot="1" x14ac:dyDescent="0.25">
      <c r="B46" s="5"/>
      <c r="C46" s="12"/>
      <c r="D46" s="62"/>
      <c r="E46" s="62"/>
      <c r="F46" s="1"/>
      <c r="G46" s="1"/>
      <c r="H46" s="12"/>
      <c r="T46" s="34">
        <v>34</v>
      </c>
      <c r="U46" s="60">
        <f t="shared" si="12"/>
        <v>1166.6666666666727</v>
      </c>
      <c r="V46" s="60"/>
      <c r="W46" s="60">
        <f>DATOS!$C$25/$T$48</f>
        <v>388.88888888888891</v>
      </c>
      <c r="X46" s="60"/>
      <c r="Y46" s="35">
        <f>U46*DATOS!$C$27</f>
        <v>19.444444444444542</v>
      </c>
      <c r="Z46" s="35">
        <f t="shared" si="5"/>
        <v>408.33333333333348</v>
      </c>
      <c r="AA46" s="60">
        <f t="shared" si="6"/>
        <v>777.77777777778374</v>
      </c>
      <c r="AB46" s="60"/>
      <c r="AD46" s="36">
        <v>34</v>
      </c>
      <c r="AE46" s="54">
        <f t="shared" si="13"/>
        <v>4375.0000000000073</v>
      </c>
      <c r="AF46" s="54"/>
      <c r="AG46" s="54">
        <f>DATOS!$C$25/$AD$60</f>
        <v>291.66666666666669</v>
      </c>
      <c r="AH46" s="54"/>
      <c r="AI46" s="37">
        <f>AE46*DATOS!$C$27</f>
        <v>72.916666666666785</v>
      </c>
      <c r="AJ46" s="37">
        <f t="shared" si="7"/>
        <v>364.58333333333348</v>
      </c>
      <c r="AK46" s="54">
        <f t="shared" si="8"/>
        <v>4083.3333333333408</v>
      </c>
      <c r="AL46" s="54"/>
      <c r="AN46" s="39">
        <v>34</v>
      </c>
      <c r="AO46" s="53">
        <f t="shared" si="14"/>
        <v>6299.9999999999882</v>
      </c>
      <c r="AP46" s="53"/>
      <c r="AQ46" s="53">
        <f>DATOS!$C$25/$AN$72</f>
        <v>233.33333333333334</v>
      </c>
      <c r="AR46" s="53"/>
      <c r="AS46" s="40">
        <f>AO46*DATOS!$C$27</f>
        <v>104.9999999999998</v>
      </c>
      <c r="AT46" s="40">
        <f t="shared" si="9"/>
        <v>338.33333333333314</v>
      </c>
      <c r="AU46" s="53">
        <f t="shared" si="10"/>
        <v>6066.6666666666551</v>
      </c>
      <c r="AV46" s="53"/>
    </row>
    <row r="47" spans="2:48" ht="15.75" thickTop="1" thickBot="1" x14ac:dyDescent="0.25">
      <c r="B47" s="5"/>
      <c r="C47" s="12"/>
      <c r="D47" s="62"/>
      <c r="E47" s="62"/>
      <c r="F47" s="1"/>
      <c r="G47" s="1"/>
      <c r="H47" s="12"/>
      <c r="T47" s="34">
        <v>35</v>
      </c>
      <c r="U47" s="60">
        <f t="shared" si="12"/>
        <v>777.77777777778374</v>
      </c>
      <c r="V47" s="60"/>
      <c r="W47" s="60">
        <f>DATOS!$C$25/$T$48</f>
        <v>388.88888888888891</v>
      </c>
      <c r="X47" s="60"/>
      <c r="Y47" s="35">
        <f>U47*DATOS!$C$27</f>
        <v>12.962962962963061</v>
      </c>
      <c r="Z47" s="35">
        <f t="shared" si="5"/>
        <v>401.85185185185196</v>
      </c>
      <c r="AA47" s="60">
        <f t="shared" si="6"/>
        <v>388.88888888889483</v>
      </c>
      <c r="AB47" s="60"/>
      <c r="AD47" s="36">
        <v>35</v>
      </c>
      <c r="AE47" s="54">
        <f t="shared" si="13"/>
        <v>4083.3333333333408</v>
      </c>
      <c r="AF47" s="54"/>
      <c r="AG47" s="54">
        <f>DATOS!$C$25/$AD$60</f>
        <v>291.66666666666669</v>
      </c>
      <c r="AH47" s="54"/>
      <c r="AI47" s="37">
        <f>AE47*DATOS!$C$27</f>
        <v>68.055555555555685</v>
      </c>
      <c r="AJ47" s="37">
        <f t="shared" si="7"/>
        <v>359.7222222222224</v>
      </c>
      <c r="AK47" s="54">
        <f t="shared" si="8"/>
        <v>3791.6666666666742</v>
      </c>
      <c r="AL47" s="54"/>
      <c r="AN47" s="39">
        <v>35</v>
      </c>
      <c r="AO47" s="53">
        <f t="shared" si="14"/>
        <v>6066.6666666666551</v>
      </c>
      <c r="AP47" s="53"/>
      <c r="AQ47" s="53">
        <f>DATOS!$C$25/$AN$72</f>
        <v>233.33333333333334</v>
      </c>
      <c r="AR47" s="53"/>
      <c r="AS47" s="40">
        <f>AO47*DATOS!$C$27</f>
        <v>101.11111111111092</v>
      </c>
      <c r="AT47" s="40">
        <f t="shared" si="9"/>
        <v>334.44444444444423</v>
      </c>
      <c r="AU47" s="53">
        <f t="shared" si="10"/>
        <v>5833.3333333333221</v>
      </c>
      <c r="AV47" s="53"/>
    </row>
    <row r="48" spans="2:48" ht="15.75" thickTop="1" thickBot="1" x14ac:dyDescent="0.25">
      <c r="B48" s="5"/>
      <c r="C48" s="12"/>
      <c r="D48" s="62"/>
      <c r="E48" s="62"/>
      <c r="F48" s="1"/>
      <c r="G48" s="1"/>
      <c r="H48" s="12"/>
      <c r="T48" s="34">
        <v>36</v>
      </c>
      <c r="U48" s="60">
        <f t="shared" si="12"/>
        <v>388.88888888889483</v>
      </c>
      <c r="V48" s="60"/>
      <c r="W48" s="60">
        <f>DATOS!$C$25/$T$48</f>
        <v>388.88888888888891</v>
      </c>
      <c r="X48" s="60"/>
      <c r="Y48" s="35">
        <f>U48*DATOS!$C$27</f>
        <v>6.4814814814815804</v>
      </c>
      <c r="Z48" s="35">
        <f t="shared" si="5"/>
        <v>395.37037037037049</v>
      </c>
      <c r="AA48" s="60">
        <f t="shared" si="6"/>
        <v>5.9117155615240335E-12</v>
      </c>
      <c r="AB48" s="60"/>
      <c r="AD48" s="36">
        <v>36</v>
      </c>
      <c r="AE48" s="54">
        <f t="shared" si="13"/>
        <v>3791.6666666666742</v>
      </c>
      <c r="AF48" s="54"/>
      <c r="AG48" s="54">
        <f>DATOS!$C$25/$AD$60</f>
        <v>291.66666666666669</v>
      </c>
      <c r="AH48" s="54"/>
      <c r="AI48" s="37">
        <f>AE48*DATOS!$C$27</f>
        <v>63.194444444444571</v>
      </c>
      <c r="AJ48" s="37">
        <f t="shared" si="7"/>
        <v>354.86111111111126</v>
      </c>
      <c r="AK48" s="54">
        <f t="shared" si="8"/>
        <v>3500.0000000000077</v>
      </c>
      <c r="AL48" s="54"/>
      <c r="AN48" s="39">
        <v>36</v>
      </c>
      <c r="AO48" s="53">
        <f t="shared" si="14"/>
        <v>5833.3333333333221</v>
      </c>
      <c r="AP48" s="53"/>
      <c r="AQ48" s="53">
        <f>DATOS!$C$25/$AN$72</f>
        <v>233.33333333333334</v>
      </c>
      <c r="AR48" s="53"/>
      <c r="AS48" s="40">
        <f>AO48*DATOS!$C$27</f>
        <v>97.22222222222203</v>
      </c>
      <c r="AT48" s="40">
        <f t="shared" si="9"/>
        <v>330.55555555555537</v>
      </c>
      <c r="AU48" s="53">
        <f t="shared" si="10"/>
        <v>5599.9999999999891</v>
      </c>
      <c r="AV48" s="53"/>
    </row>
    <row r="49" spans="2:48" ht="15.75" thickTop="1" thickBot="1" x14ac:dyDescent="0.25">
      <c r="B49" s="5"/>
      <c r="C49" s="12"/>
      <c r="D49" s="62"/>
      <c r="E49" s="62"/>
      <c r="F49" s="1"/>
      <c r="G49" s="1"/>
      <c r="H49" s="12"/>
      <c r="AD49" s="36">
        <v>37</v>
      </c>
      <c r="AE49" s="54">
        <f t="shared" si="13"/>
        <v>3500.0000000000077</v>
      </c>
      <c r="AF49" s="54"/>
      <c r="AG49" s="54">
        <f>DATOS!$C$25/$AD$60</f>
        <v>291.66666666666669</v>
      </c>
      <c r="AH49" s="54"/>
      <c r="AI49" s="37">
        <f>AE49*DATOS!$C$27</f>
        <v>58.333333333333464</v>
      </c>
      <c r="AJ49" s="37">
        <f t="shared" si="7"/>
        <v>350.00000000000017</v>
      </c>
      <c r="AK49" s="54">
        <f t="shared" si="8"/>
        <v>3208.3333333333412</v>
      </c>
      <c r="AL49" s="54"/>
      <c r="AN49" s="39">
        <v>37</v>
      </c>
      <c r="AO49" s="53">
        <f t="shared" si="14"/>
        <v>5599.9999999999891</v>
      </c>
      <c r="AP49" s="53"/>
      <c r="AQ49" s="53">
        <f>DATOS!$C$25/$AN$72</f>
        <v>233.33333333333334</v>
      </c>
      <c r="AR49" s="53"/>
      <c r="AS49" s="40">
        <f>AO49*DATOS!$C$27</f>
        <v>93.333333333333144</v>
      </c>
      <c r="AT49" s="40">
        <f t="shared" si="9"/>
        <v>326.66666666666652</v>
      </c>
      <c r="AU49" s="53">
        <f t="shared" si="10"/>
        <v>5366.6666666666561</v>
      </c>
      <c r="AV49" s="53"/>
    </row>
    <row r="50" spans="2:48" ht="15.75" thickTop="1" thickBot="1" x14ac:dyDescent="0.25">
      <c r="B50" s="5"/>
      <c r="C50" s="12"/>
      <c r="D50" s="62"/>
      <c r="E50" s="62"/>
      <c r="F50" s="1"/>
      <c r="G50" s="1"/>
      <c r="H50" s="12"/>
      <c r="Y50" s="18">
        <f>SUM(Y13:Y48)</f>
        <v>4316.6666666666688</v>
      </c>
      <c r="AD50" s="36">
        <v>38</v>
      </c>
      <c r="AE50" s="54">
        <f t="shared" si="13"/>
        <v>3208.3333333333412</v>
      </c>
      <c r="AF50" s="54"/>
      <c r="AG50" s="54">
        <f>DATOS!$C$25/$AD$60</f>
        <v>291.66666666666669</v>
      </c>
      <c r="AH50" s="54"/>
      <c r="AI50" s="37">
        <f>AE50*DATOS!$C$27</f>
        <v>53.472222222222349</v>
      </c>
      <c r="AJ50" s="37">
        <f t="shared" si="7"/>
        <v>345.13888888888903</v>
      </c>
      <c r="AK50" s="54">
        <f t="shared" si="8"/>
        <v>2916.6666666666747</v>
      </c>
      <c r="AL50" s="54"/>
      <c r="AN50" s="39">
        <v>38</v>
      </c>
      <c r="AO50" s="53">
        <f t="shared" si="14"/>
        <v>5366.6666666666561</v>
      </c>
      <c r="AP50" s="53"/>
      <c r="AQ50" s="53">
        <f>DATOS!$C$25/$AN$72</f>
        <v>233.33333333333334</v>
      </c>
      <c r="AR50" s="53"/>
      <c r="AS50" s="40">
        <f>AO50*DATOS!$C$27</f>
        <v>89.444444444444272</v>
      </c>
      <c r="AT50" s="40">
        <f t="shared" si="9"/>
        <v>322.7777777777776</v>
      </c>
      <c r="AU50" s="53">
        <f t="shared" si="10"/>
        <v>5133.333333333323</v>
      </c>
      <c r="AV50" s="53"/>
    </row>
    <row r="51" spans="2:48" ht="15.75" thickTop="1" thickBot="1" x14ac:dyDescent="0.25">
      <c r="B51" s="5"/>
      <c r="C51" s="12"/>
      <c r="D51" s="62"/>
      <c r="E51" s="62"/>
      <c r="F51" s="1"/>
      <c r="G51" s="1"/>
      <c r="H51" s="12"/>
      <c r="AD51" s="36">
        <v>39</v>
      </c>
      <c r="AE51" s="54">
        <f t="shared" si="13"/>
        <v>2916.6666666666747</v>
      </c>
      <c r="AF51" s="54"/>
      <c r="AG51" s="54">
        <f>DATOS!$C$25/$AD$60</f>
        <v>291.66666666666669</v>
      </c>
      <c r="AH51" s="54"/>
      <c r="AI51" s="37">
        <f>AE51*DATOS!$C$27</f>
        <v>48.611111111111242</v>
      </c>
      <c r="AJ51" s="37">
        <f t="shared" si="7"/>
        <v>340.27777777777794</v>
      </c>
      <c r="AK51" s="54">
        <f t="shared" si="8"/>
        <v>2625.0000000000082</v>
      </c>
      <c r="AL51" s="54"/>
      <c r="AN51" s="39">
        <v>39</v>
      </c>
      <c r="AO51" s="53">
        <f t="shared" si="14"/>
        <v>5133.333333333323</v>
      </c>
      <c r="AP51" s="53"/>
      <c r="AQ51" s="53">
        <f>DATOS!$C$25/$AN$72</f>
        <v>233.33333333333334</v>
      </c>
      <c r="AR51" s="53"/>
      <c r="AS51" s="40">
        <f>AO51*DATOS!$C$27</f>
        <v>85.555555555555387</v>
      </c>
      <c r="AT51" s="40">
        <f t="shared" si="9"/>
        <v>318.88888888888874</v>
      </c>
      <c r="AU51" s="53">
        <f t="shared" si="10"/>
        <v>4899.99999999999</v>
      </c>
      <c r="AV51" s="53"/>
    </row>
    <row r="52" spans="2:48" ht="15.75" thickTop="1" thickBot="1" x14ac:dyDescent="0.25">
      <c r="B52" s="5"/>
      <c r="C52" s="12"/>
      <c r="D52" s="62"/>
      <c r="E52" s="62"/>
      <c r="F52" s="1"/>
      <c r="G52" s="1"/>
      <c r="H52" s="12"/>
      <c r="AD52" s="36">
        <v>40</v>
      </c>
      <c r="AE52" s="54">
        <f t="shared" si="13"/>
        <v>2625.0000000000082</v>
      </c>
      <c r="AF52" s="54"/>
      <c r="AG52" s="54">
        <f>DATOS!$C$25/$AD$60</f>
        <v>291.66666666666669</v>
      </c>
      <c r="AH52" s="54"/>
      <c r="AI52" s="37">
        <f>AE52*DATOS!$C$27</f>
        <v>43.750000000000135</v>
      </c>
      <c r="AJ52" s="37">
        <f t="shared" si="7"/>
        <v>335.4166666666668</v>
      </c>
      <c r="AK52" s="54">
        <f t="shared" si="8"/>
        <v>2333.3333333333417</v>
      </c>
      <c r="AL52" s="54"/>
      <c r="AN52" s="39">
        <v>40</v>
      </c>
      <c r="AO52" s="53">
        <f t="shared" si="14"/>
        <v>4899.99999999999</v>
      </c>
      <c r="AP52" s="53"/>
      <c r="AQ52" s="53">
        <f>DATOS!$C$25/$AN$72</f>
        <v>233.33333333333334</v>
      </c>
      <c r="AR52" s="53"/>
      <c r="AS52" s="40">
        <f>AO52*DATOS!$C$27</f>
        <v>81.666666666666501</v>
      </c>
      <c r="AT52" s="40">
        <f t="shared" si="9"/>
        <v>314.99999999999983</v>
      </c>
      <c r="AU52" s="53">
        <f t="shared" si="10"/>
        <v>4666.666666666657</v>
      </c>
      <c r="AV52" s="53"/>
    </row>
    <row r="53" spans="2:48" ht="15.75" thickTop="1" thickBot="1" x14ac:dyDescent="0.25">
      <c r="B53" s="5"/>
      <c r="C53" s="12"/>
      <c r="D53" s="62"/>
      <c r="E53" s="62"/>
      <c r="F53" s="1"/>
      <c r="G53" s="1"/>
      <c r="H53" s="12"/>
      <c r="AD53" s="36">
        <v>41</v>
      </c>
      <c r="AE53" s="54">
        <f t="shared" si="13"/>
        <v>2333.3333333333417</v>
      </c>
      <c r="AF53" s="54"/>
      <c r="AG53" s="54">
        <f>DATOS!$C$25/$AD$60</f>
        <v>291.66666666666669</v>
      </c>
      <c r="AH53" s="54"/>
      <c r="AI53" s="37">
        <f>AE53*DATOS!$C$27</f>
        <v>38.888888888889028</v>
      </c>
      <c r="AJ53" s="37">
        <f t="shared" si="7"/>
        <v>330.55555555555571</v>
      </c>
      <c r="AK53" s="54">
        <f t="shared" si="8"/>
        <v>2041.6666666666749</v>
      </c>
      <c r="AL53" s="54"/>
      <c r="AN53" s="39">
        <v>41</v>
      </c>
      <c r="AO53" s="53">
        <f t="shared" si="14"/>
        <v>4666.666666666657</v>
      </c>
      <c r="AP53" s="53"/>
      <c r="AQ53" s="53">
        <f>DATOS!$C$25/$AN$72</f>
        <v>233.33333333333334</v>
      </c>
      <c r="AR53" s="53"/>
      <c r="AS53" s="40">
        <f>AO53*DATOS!$C$27</f>
        <v>77.777777777777615</v>
      </c>
      <c r="AT53" s="40">
        <f t="shared" si="9"/>
        <v>311.11111111111097</v>
      </c>
      <c r="AU53" s="53">
        <f t="shared" si="10"/>
        <v>4433.3333333333239</v>
      </c>
      <c r="AV53" s="53"/>
    </row>
    <row r="54" spans="2:48" ht="15.75" thickTop="1" thickBot="1" x14ac:dyDescent="0.25">
      <c r="B54" s="5"/>
      <c r="C54" s="12"/>
      <c r="D54" s="62"/>
      <c r="E54" s="62"/>
      <c r="F54" s="1"/>
      <c r="G54" s="1"/>
      <c r="H54" s="12"/>
      <c r="AD54" s="36">
        <v>42</v>
      </c>
      <c r="AE54" s="54">
        <f t="shared" si="13"/>
        <v>2041.6666666666749</v>
      </c>
      <c r="AF54" s="54"/>
      <c r="AG54" s="54">
        <f>DATOS!$C$25/$AD$60</f>
        <v>291.66666666666669</v>
      </c>
      <c r="AH54" s="54"/>
      <c r="AI54" s="37">
        <f>AE54*DATOS!$C$27</f>
        <v>34.027777777777914</v>
      </c>
      <c r="AJ54" s="37">
        <f t="shared" si="7"/>
        <v>325.69444444444457</v>
      </c>
      <c r="AK54" s="54">
        <f t="shared" si="8"/>
        <v>1750.0000000000082</v>
      </c>
      <c r="AL54" s="54"/>
      <c r="AN54" s="39">
        <v>42</v>
      </c>
      <c r="AO54" s="53">
        <f t="shared" si="14"/>
        <v>4433.3333333333239</v>
      </c>
      <c r="AP54" s="53"/>
      <c r="AQ54" s="53">
        <f>DATOS!$C$25/$AN$72</f>
        <v>233.33333333333334</v>
      </c>
      <c r="AR54" s="53"/>
      <c r="AS54" s="40">
        <f>AO54*DATOS!$C$27</f>
        <v>73.888888888888729</v>
      </c>
      <c r="AT54" s="40">
        <f t="shared" si="9"/>
        <v>307.22222222222206</v>
      </c>
      <c r="AU54" s="53">
        <f t="shared" si="10"/>
        <v>4199.9999999999909</v>
      </c>
      <c r="AV54" s="53"/>
    </row>
    <row r="55" spans="2:48" ht="15.75" thickTop="1" thickBot="1" x14ac:dyDescent="0.25">
      <c r="B55" s="5"/>
      <c r="C55" s="12"/>
      <c r="D55" s="62"/>
      <c r="E55" s="62"/>
      <c r="F55" s="1"/>
      <c r="G55" s="1"/>
      <c r="H55" s="12"/>
      <c r="AD55" s="36">
        <v>43</v>
      </c>
      <c r="AE55" s="54">
        <f t="shared" si="13"/>
        <v>1750.0000000000082</v>
      </c>
      <c r="AF55" s="54"/>
      <c r="AG55" s="54">
        <f>DATOS!$C$25/$AD$60</f>
        <v>291.66666666666669</v>
      </c>
      <c r="AH55" s="54"/>
      <c r="AI55" s="37">
        <f>AE55*DATOS!$C$27</f>
        <v>29.166666666666803</v>
      </c>
      <c r="AJ55" s="37">
        <f t="shared" si="7"/>
        <v>320.83333333333348</v>
      </c>
      <c r="AK55" s="54">
        <f t="shared" si="8"/>
        <v>1458.3333333333414</v>
      </c>
      <c r="AL55" s="54"/>
      <c r="AN55" s="39">
        <v>43</v>
      </c>
      <c r="AO55" s="53">
        <f t="shared" si="14"/>
        <v>4199.9999999999909</v>
      </c>
      <c r="AP55" s="53"/>
      <c r="AQ55" s="53">
        <f>DATOS!$C$25/$AN$72</f>
        <v>233.33333333333334</v>
      </c>
      <c r="AR55" s="53"/>
      <c r="AS55" s="40">
        <f>AO55*DATOS!$C$27</f>
        <v>69.999999999999844</v>
      </c>
      <c r="AT55" s="40">
        <f t="shared" si="9"/>
        <v>303.3333333333332</v>
      </c>
      <c r="AU55" s="53">
        <f t="shared" si="10"/>
        <v>3966.6666666666574</v>
      </c>
      <c r="AV55" s="53"/>
    </row>
    <row r="56" spans="2:48" ht="15.75" thickTop="1" thickBot="1" x14ac:dyDescent="0.25">
      <c r="B56" s="5"/>
      <c r="C56" s="12"/>
      <c r="D56" s="62"/>
      <c r="E56" s="62"/>
      <c r="F56" s="1"/>
      <c r="G56" s="1"/>
      <c r="H56" s="12"/>
      <c r="AD56" s="36">
        <v>44</v>
      </c>
      <c r="AE56" s="54">
        <f t="shared" si="13"/>
        <v>1458.3333333333414</v>
      </c>
      <c r="AF56" s="54"/>
      <c r="AG56" s="54">
        <f>DATOS!$C$25/$AD$60</f>
        <v>291.66666666666669</v>
      </c>
      <c r="AH56" s="54"/>
      <c r="AI56" s="37">
        <f>AE56*DATOS!$C$27</f>
        <v>24.305555555555692</v>
      </c>
      <c r="AJ56" s="37">
        <f t="shared" si="7"/>
        <v>315.9722222222224</v>
      </c>
      <c r="AK56" s="54">
        <f t="shared" si="8"/>
        <v>1166.6666666666747</v>
      </c>
      <c r="AL56" s="54"/>
      <c r="AN56" s="39">
        <v>44</v>
      </c>
      <c r="AO56" s="53">
        <f t="shared" si="14"/>
        <v>3966.6666666666574</v>
      </c>
      <c r="AP56" s="53"/>
      <c r="AQ56" s="53">
        <f>DATOS!$C$25/$AN$72</f>
        <v>233.33333333333334</v>
      </c>
      <c r="AR56" s="53"/>
      <c r="AS56" s="40">
        <f>AO56*DATOS!$C$27</f>
        <v>66.111111111110958</v>
      </c>
      <c r="AT56" s="40">
        <f t="shared" si="9"/>
        <v>299.44444444444429</v>
      </c>
      <c r="AU56" s="53">
        <f t="shared" si="10"/>
        <v>3733.3333333333239</v>
      </c>
      <c r="AV56" s="53"/>
    </row>
    <row r="57" spans="2:48" ht="15.75" thickTop="1" thickBot="1" x14ac:dyDescent="0.25">
      <c r="B57" s="5"/>
      <c r="C57" s="12"/>
      <c r="D57" s="62"/>
      <c r="E57" s="62"/>
      <c r="F57" s="1"/>
      <c r="G57" s="1"/>
      <c r="H57" s="12"/>
      <c r="AD57" s="36">
        <v>45</v>
      </c>
      <c r="AE57" s="54">
        <f t="shared" si="13"/>
        <v>1166.6666666666747</v>
      </c>
      <c r="AF57" s="54"/>
      <c r="AG57" s="54">
        <f>DATOS!$C$25/$AD$60</f>
        <v>291.66666666666669</v>
      </c>
      <c r="AH57" s="54"/>
      <c r="AI57" s="37">
        <f>AE57*DATOS!$C$27</f>
        <v>19.444444444444578</v>
      </c>
      <c r="AJ57" s="37">
        <f t="shared" si="7"/>
        <v>311.11111111111126</v>
      </c>
      <c r="AK57" s="54">
        <f t="shared" si="8"/>
        <v>875.00000000000796</v>
      </c>
      <c r="AL57" s="54"/>
      <c r="AN57" s="39">
        <v>45</v>
      </c>
      <c r="AO57" s="53">
        <f t="shared" si="14"/>
        <v>3733.3333333333239</v>
      </c>
      <c r="AP57" s="53"/>
      <c r="AQ57" s="53">
        <f>DATOS!$C$25/$AN$72</f>
        <v>233.33333333333334</v>
      </c>
      <c r="AR57" s="53"/>
      <c r="AS57" s="40">
        <f>AO57*DATOS!$C$27</f>
        <v>62.222222222222065</v>
      </c>
      <c r="AT57" s="40">
        <f t="shared" si="9"/>
        <v>295.55555555555543</v>
      </c>
      <c r="AU57" s="53">
        <f t="shared" si="10"/>
        <v>3499.9999999999905</v>
      </c>
      <c r="AV57" s="53"/>
    </row>
    <row r="58" spans="2:48" ht="15.75" thickTop="1" thickBot="1" x14ac:dyDescent="0.25">
      <c r="B58" s="5"/>
      <c r="C58" s="12"/>
      <c r="D58" s="62"/>
      <c r="E58" s="62"/>
      <c r="F58" s="1"/>
      <c r="G58" s="1"/>
      <c r="H58" s="12"/>
      <c r="AD58" s="36">
        <v>46</v>
      </c>
      <c r="AE58" s="54">
        <f t="shared" si="13"/>
        <v>875.00000000000796</v>
      </c>
      <c r="AF58" s="54"/>
      <c r="AG58" s="54">
        <f>DATOS!$C$25/$AD$60</f>
        <v>291.66666666666669</v>
      </c>
      <c r="AH58" s="54"/>
      <c r="AI58" s="37">
        <f>AE58*DATOS!$C$27</f>
        <v>14.583333333333465</v>
      </c>
      <c r="AJ58" s="37">
        <f t="shared" si="7"/>
        <v>306.25000000000017</v>
      </c>
      <c r="AK58" s="54">
        <f t="shared" si="8"/>
        <v>583.33333333334122</v>
      </c>
      <c r="AL58" s="54"/>
      <c r="AN58" s="39">
        <v>46</v>
      </c>
      <c r="AO58" s="53">
        <f t="shared" si="14"/>
        <v>3499.9999999999905</v>
      </c>
      <c r="AP58" s="53"/>
      <c r="AQ58" s="53">
        <f>DATOS!$C$25/$AN$72</f>
        <v>233.33333333333334</v>
      </c>
      <c r="AR58" s="53"/>
      <c r="AS58" s="40">
        <f>AO58*DATOS!$C$27</f>
        <v>58.333333333333172</v>
      </c>
      <c r="AT58" s="40">
        <f t="shared" si="9"/>
        <v>291.66666666666652</v>
      </c>
      <c r="AU58" s="53">
        <f t="shared" si="10"/>
        <v>3266.666666666657</v>
      </c>
      <c r="AV58" s="53"/>
    </row>
    <row r="59" spans="2:48" ht="15.75" thickTop="1" thickBot="1" x14ac:dyDescent="0.25">
      <c r="B59" s="5"/>
      <c r="C59" s="12"/>
      <c r="D59" s="62"/>
      <c r="E59" s="62"/>
      <c r="F59" s="1"/>
      <c r="G59" s="1"/>
      <c r="H59" s="12"/>
      <c r="AD59" s="36">
        <v>47</v>
      </c>
      <c r="AE59" s="54">
        <f t="shared" si="13"/>
        <v>583.33333333334122</v>
      </c>
      <c r="AF59" s="54"/>
      <c r="AG59" s="54">
        <f>DATOS!$C$25/$AD$60</f>
        <v>291.66666666666669</v>
      </c>
      <c r="AH59" s="54"/>
      <c r="AI59" s="37">
        <f>AE59*DATOS!$C$27</f>
        <v>9.7222222222223529</v>
      </c>
      <c r="AJ59" s="37">
        <f t="shared" si="7"/>
        <v>301.38888888888903</v>
      </c>
      <c r="AK59" s="54">
        <f t="shared" si="8"/>
        <v>291.66666666667453</v>
      </c>
      <c r="AL59" s="54"/>
      <c r="AN59" s="39">
        <v>47</v>
      </c>
      <c r="AO59" s="53">
        <f t="shared" si="14"/>
        <v>3266.666666666657</v>
      </c>
      <c r="AP59" s="53"/>
      <c r="AQ59" s="53">
        <f>DATOS!$C$25/$AN$72</f>
        <v>233.33333333333334</v>
      </c>
      <c r="AR59" s="53"/>
      <c r="AS59" s="40">
        <f>AO59*DATOS!$C$27</f>
        <v>54.444444444444279</v>
      </c>
      <c r="AT59" s="40">
        <f t="shared" si="9"/>
        <v>287.7777777777776</v>
      </c>
      <c r="AU59" s="53">
        <f t="shared" si="10"/>
        <v>3033.3333333333235</v>
      </c>
      <c r="AV59" s="53"/>
    </row>
    <row r="60" spans="2:48" ht="15.75" thickTop="1" thickBot="1" x14ac:dyDescent="0.25">
      <c r="B60" s="5"/>
      <c r="C60" s="12"/>
      <c r="D60" s="62"/>
      <c r="E60" s="62"/>
      <c r="F60" s="1"/>
      <c r="G60" s="1"/>
      <c r="H60" s="12"/>
      <c r="AD60" s="36">
        <v>48</v>
      </c>
      <c r="AE60" s="54">
        <f t="shared" si="13"/>
        <v>291.66666666667453</v>
      </c>
      <c r="AF60" s="54"/>
      <c r="AG60" s="54">
        <f>DATOS!$C$25/$AD$60</f>
        <v>291.66666666666669</v>
      </c>
      <c r="AH60" s="54"/>
      <c r="AI60" s="37">
        <f>AE60*DATOS!$C$27</f>
        <v>4.8611111111112422</v>
      </c>
      <c r="AJ60" s="37">
        <f t="shared" si="7"/>
        <v>296.52777777777794</v>
      </c>
      <c r="AK60" s="54">
        <f t="shared" si="8"/>
        <v>7.8443918027915061E-12</v>
      </c>
      <c r="AL60" s="54"/>
      <c r="AN60" s="39">
        <v>48</v>
      </c>
      <c r="AO60" s="53">
        <f t="shared" si="14"/>
        <v>3033.3333333333235</v>
      </c>
      <c r="AP60" s="53"/>
      <c r="AQ60" s="53">
        <f>DATOS!$C$25/$AN$72</f>
        <v>233.33333333333334</v>
      </c>
      <c r="AR60" s="53"/>
      <c r="AS60" s="40">
        <f>AO60*DATOS!$C$27</f>
        <v>50.555555555555394</v>
      </c>
      <c r="AT60" s="40">
        <f t="shared" si="9"/>
        <v>283.88888888888874</v>
      </c>
      <c r="AU60" s="53">
        <f t="shared" si="10"/>
        <v>2799.99999999999</v>
      </c>
      <c r="AV60" s="53"/>
    </row>
    <row r="61" spans="2:48" ht="15.75" thickTop="1" thickBot="1" x14ac:dyDescent="0.25">
      <c r="B61" s="5"/>
      <c r="C61" s="12"/>
      <c r="D61" s="62"/>
      <c r="E61" s="62"/>
      <c r="F61" s="1"/>
      <c r="G61" s="1"/>
      <c r="H61" s="12"/>
      <c r="AN61" s="39">
        <v>49</v>
      </c>
      <c r="AO61" s="53">
        <f t="shared" si="14"/>
        <v>2799.99999999999</v>
      </c>
      <c r="AP61" s="53"/>
      <c r="AQ61" s="53">
        <f>DATOS!$C$25/$AN$72</f>
        <v>233.33333333333334</v>
      </c>
      <c r="AR61" s="53"/>
      <c r="AS61" s="40">
        <f>AO61*DATOS!$C$27</f>
        <v>46.666666666666501</v>
      </c>
      <c r="AT61" s="40">
        <f t="shared" si="9"/>
        <v>279.99999999999983</v>
      </c>
      <c r="AU61" s="53">
        <f t="shared" si="10"/>
        <v>2566.6666666666565</v>
      </c>
      <c r="AV61" s="53"/>
    </row>
    <row r="62" spans="2:48" ht="15.75" thickTop="1" thickBot="1" x14ac:dyDescent="0.25">
      <c r="B62" s="5"/>
      <c r="C62" s="12"/>
      <c r="D62" s="62"/>
      <c r="E62" s="62"/>
      <c r="F62" s="1"/>
      <c r="G62" s="1"/>
      <c r="H62" s="12"/>
      <c r="AI62" s="18">
        <f>SUM(AI13:AI60)</f>
        <v>5716.6666666666715</v>
      </c>
      <c r="AN62" s="39">
        <v>50</v>
      </c>
      <c r="AO62" s="53">
        <f t="shared" si="14"/>
        <v>2566.6666666666565</v>
      </c>
      <c r="AP62" s="53"/>
      <c r="AQ62" s="53">
        <f>DATOS!$C$25/$AN$72</f>
        <v>233.33333333333334</v>
      </c>
      <c r="AR62" s="53"/>
      <c r="AS62" s="40">
        <f>AO62*DATOS!$C$27</f>
        <v>42.777777777777608</v>
      </c>
      <c r="AT62" s="40">
        <f t="shared" si="9"/>
        <v>276.11111111111097</v>
      </c>
      <c r="AU62" s="53">
        <f t="shared" si="10"/>
        <v>2333.333333333323</v>
      </c>
      <c r="AV62" s="53"/>
    </row>
    <row r="63" spans="2:48" ht="15.75" thickTop="1" thickBot="1" x14ac:dyDescent="0.25">
      <c r="B63" s="5"/>
      <c r="C63" s="12"/>
      <c r="D63" s="62"/>
      <c r="E63" s="62"/>
      <c r="F63" s="1"/>
      <c r="G63" s="1"/>
      <c r="H63" s="12"/>
      <c r="AN63" s="39">
        <v>51</v>
      </c>
      <c r="AO63" s="53">
        <f t="shared" si="14"/>
        <v>2333.333333333323</v>
      </c>
      <c r="AP63" s="53"/>
      <c r="AQ63" s="53">
        <f>DATOS!$C$25/$AN$72</f>
        <v>233.33333333333334</v>
      </c>
      <c r="AR63" s="53"/>
      <c r="AS63" s="40">
        <f>AO63*DATOS!$C$27</f>
        <v>38.888888888888715</v>
      </c>
      <c r="AT63" s="40">
        <f t="shared" si="9"/>
        <v>272.22222222222206</v>
      </c>
      <c r="AU63" s="53">
        <f t="shared" si="10"/>
        <v>2099.9999999999895</v>
      </c>
      <c r="AV63" s="53"/>
    </row>
    <row r="64" spans="2:48" ht="15.75" thickTop="1" thickBot="1" x14ac:dyDescent="0.25">
      <c r="B64" s="5"/>
      <c r="C64" s="12"/>
      <c r="D64" s="62"/>
      <c r="E64" s="62"/>
      <c r="F64" s="1"/>
      <c r="G64" s="1"/>
      <c r="H64" s="12"/>
      <c r="AN64" s="39">
        <v>52</v>
      </c>
      <c r="AO64" s="53">
        <f t="shared" si="14"/>
        <v>2099.9999999999895</v>
      </c>
      <c r="AP64" s="53"/>
      <c r="AQ64" s="53">
        <f>DATOS!$C$25/$AN$72</f>
        <v>233.33333333333334</v>
      </c>
      <c r="AR64" s="53"/>
      <c r="AS64" s="40">
        <f>AO64*DATOS!$C$27</f>
        <v>34.999999999999822</v>
      </c>
      <c r="AT64" s="40">
        <f t="shared" si="9"/>
        <v>268.33333333333314</v>
      </c>
      <c r="AU64" s="53">
        <f t="shared" si="10"/>
        <v>1866.6666666666563</v>
      </c>
      <c r="AV64" s="53"/>
    </row>
    <row r="65" spans="2:48" ht="15.75" thickTop="1" thickBot="1" x14ac:dyDescent="0.25">
      <c r="B65" s="5"/>
      <c r="C65" s="12"/>
      <c r="D65" s="62"/>
      <c r="E65" s="62"/>
      <c r="F65" s="1"/>
      <c r="G65" s="1"/>
      <c r="H65" s="12"/>
      <c r="AN65" s="39">
        <v>53</v>
      </c>
      <c r="AO65" s="53">
        <f t="shared" si="14"/>
        <v>1866.6666666666563</v>
      </c>
      <c r="AP65" s="53"/>
      <c r="AQ65" s="53">
        <f>DATOS!$C$25/$AN$72</f>
        <v>233.33333333333334</v>
      </c>
      <c r="AR65" s="53"/>
      <c r="AS65" s="40">
        <f>AO65*DATOS!$C$27</f>
        <v>31.111111111110937</v>
      </c>
      <c r="AT65" s="40">
        <f t="shared" si="9"/>
        <v>264.44444444444429</v>
      </c>
      <c r="AU65" s="53">
        <f t="shared" si="10"/>
        <v>1633.333333333323</v>
      </c>
      <c r="AV65" s="53"/>
    </row>
    <row r="66" spans="2:48" ht="15.75" thickTop="1" thickBot="1" x14ac:dyDescent="0.25">
      <c r="B66" s="5"/>
      <c r="C66" s="12"/>
      <c r="D66" s="62"/>
      <c r="E66" s="62"/>
      <c r="F66" s="1"/>
      <c r="G66" s="1"/>
      <c r="H66" s="12"/>
      <c r="AN66" s="39">
        <v>54</v>
      </c>
      <c r="AO66" s="53">
        <f t="shared" si="14"/>
        <v>1633.333333333323</v>
      </c>
      <c r="AP66" s="53"/>
      <c r="AQ66" s="53">
        <f>DATOS!$C$25/$AN$72</f>
        <v>233.33333333333334</v>
      </c>
      <c r="AR66" s="53"/>
      <c r="AS66" s="40">
        <f>AO66*DATOS!$C$27</f>
        <v>27.222222222222051</v>
      </c>
      <c r="AT66" s="40">
        <f t="shared" si="9"/>
        <v>260.55555555555537</v>
      </c>
      <c r="AU66" s="53">
        <f t="shared" si="10"/>
        <v>1399.9999999999898</v>
      </c>
      <c r="AV66" s="53"/>
    </row>
    <row r="67" spans="2:48" ht="15.75" thickTop="1" thickBot="1" x14ac:dyDescent="0.25">
      <c r="B67" s="5"/>
      <c r="C67" s="12"/>
      <c r="D67" s="62"/>
      <c r="E67" s="62"/>
      <c r="F67" s="1"/>
      <c r="G67" s="1"/>
      <c r="H67" s="12"/>
      <c r="AN67" s="39">
        <v>55</v>
      </c>
      <c r="AO67" s="53">
        <f t="shared" si="14"/>
        <v>1399.9999999999898</v>
      </c>
      <c r="AP67" s="53"/>
      <c r="AQ67" s="53">
        <f>DATOS!$C$25/$AN$72</f>
        <v>233.33333333333334</v>
      </c>
      <c r="AR67" s="53"/>
      <c r="AS67" s="40">
        <f>AO67*DATOS!$C$27</f>
        <v>23.333333333333162</v>
      </c>
      <c r="AT67" s="40">
        <f t="shared" si="9"/>
        <v>256.66666666666652</v>
      </c>
      <c r="AU67" s="53">
        <f t="shared" si="10"/>
        <v>1166.6666666666565</v>
      </c>
      <c r="AV67" s="53"/>
    </row>
    <row r="68" spans="2:48" ht="15.75" thickTop="1" thickBot="1" x14ac:dyDescent="0.25">
      <c r="B68" s="5"/>
      <c r="C68" s="12"/>
      <c r="D68" s="62"/>
      <c r="E68" s="62"/>
      <c r="F68" s="1"/>
      <c r="G68" s="1"/>
      <c r="H68" s="12"/>
      <c r="AN68" s="39">
        <v>56</v>
      </c>
      <c r="AO68" s="53">
        <f t="shared" si="14"/>
        <v>1166.6666666666565</v>
      </c>
      <c r="AP68" s="53"/>
      <c r="AQ68" s="53">
        <f>DATOS!$C$25/$AN$72</f>
        <v>233.33333333333334</v>
      </c>
      <c r="AR68" s="53"/>
      <c r="AS68" s="40">
        <f>AO68*DATOS!$C$27</f>
        <v>19.444444444444276</v>
      </c>
      <c r="AT68" s="40">
        <f t="shared" si="9"/>
        <v>252.77777777777763</v>
      </c>
      <c r="AU68" s="53">
        <f t="shared" si="10"/>
        <v>933.33333333332314</v>
      </c>
      <c r="AV68" s="53"/>
    </row>
    <row r="69" spans="2:48" ht="15.75" thickTop="1" thickBot="1" x14ac:dyDescent="0.25">
      <c r="B69" s="5"/>
      <c r="C69" s="12"/>
      <c r="D69" s="62"/>
      <c r="E69" s="62"/>
      <c r="F69" s="1"/>
      <c r="G69" s="1"/>
      <c r="H69" s="12"/>
      <c r="AN69" s="39">
        <v>57</v>
      </c>
      <c r="AO69" s="53">
        <f t="shared" si="14"/>
        <v>933.33333333332314</v>
      </c>
      <c r="AP69" s="53"/>
      <c r="AQ69" s="53">
        <f>DATOS!$C$25/$AN$72</f>
        <v>233.33333333333334</v>
      </c>
      <c r="AR69" s="53"/>
      <c r="AS69" s="40">
        <f>AO69*DATOS!$C$27</f>
        <v>15.555555555555385</v>
      </c>
      <c r="AT69" s="40">
        <f t="shared" si="9"/>
        <v>248.88888888888872</v>
      </c>
      <c r="AU69" s="53">
        <f t="shared" si="10"/>
        <v>699.99999999998977</v>
      </c>
      <c r="AV69" s="53"/>
    </row>
    <row r="70" spans="2:48" ht="15.75" thickTop="1" thickBot="1" x14ac:dyDescent="0.25">
      <c r="B70" s="5"/>
      <c r="C70" s="12"/>
      <c r="D70" s="62"/>
      <c r="E70" s="62"/>
      <c r="F70" s="1"/>
      <c r="G70" s="1"/>
      <c r="H70" s="12"/>
      <c r="AN70" s="39">
        <v>58</v>
      </c>
      <c r="AO70" s="53">
        <f t="shared" si="14"/>
        <v>699.99999999998977</v>
      </c>
      <c r="AP70" s="53"/>
      <c r="AQ70" s="53">
        <f>DATOS!$C$25/$AN$72</f>
        <v>233.33333333333334</v>
      </c>
      <c r="AR70" s="53"/>
      <c r="AS70" s="40">
        <f>AO70*DATOS!$C$27</f>
        <v>11.666666666666496</v>
      </c>
      <c r="AT70" s="40">
        <f t="shared" si="9"/>
        <v>244.99999999999983</v>
      </c>
      <c r="AU70" s="53">
        <f t="shared" si="10"/>
        <v>466.6666666666564</v>
      </c>
      <c r="AV70" s="53"/>
    </row>
    <row r="71" spans="2:48" ht="15.75" thickTop="1" thickBot="1" x14ac:dyDescent="0.25">
      <c r="B71" s="5"/>
      <c r="C71" s="12"/>
      <c r="D71" s="62"/>
      <c r="E71" s="62"/>
      <c r="F71" s="1"/>
      <c r="G71" s="1"/>
      <c r="H71" s="12"/>
      <c r="AN71" s="39">
        <v>59</v>
      </c>
      <c r="AO71" s="53">
        <f t="shared" si="14"/>
        <v>466.6666666666564</v>
      </c>
      <c r="AP71" s="53"/>
      <c r="AQ71" s="53">
        <f>DATOS!$C$25/$AN$72</f>
        <v>233.33333333333334</v>
      </c>
      <c r="AR71" s="53"/>
      <c r="AS71" s="40">
        <f>AO71*DATOS!$C$27</f>
        <v>7.7777777777776063</v>
      </c>
      <c r="AT71" s="40">
        <f t="shared" si="9"/>
        <v>241.11111111111094</v>
      </c>
      <c r="AU71" s="53">
        <f t="shared" si="10"/>
        <v>233.33333333332305</v>
      </c>
      <c r="AV71" s="53"/>
    </row>
    <row r="72" spans="2:48" ht="15.75" thickTop="1" thickBot="1" x14ac:dyDescent="0.25">
      <c r="B72" s="5"/>
      <c r="C72" s="12"/>
      <c r="D72" s="62"/>
      <c r="E72" s="62"/>
      <c r="F72" s="1"/>
      <c r="G72" s="1"/>
      <c r="H72" s="12"/>
      <c r="AN72" s="39">
        <v>60</v>
      </c>
      <c r="AO72" s="53">
        <f t="shared" si="14"/>
        <v>233.33333333332305</v>
      </c>
      <c r="AP72" s="53"/>
      <c r="AQ72" s="53">
        <f>DATOS!$C$25/$AN$72</f>
        <v>233.33333333333334</v>
      </c>
      <c r="AR72" s="53"/>
      <c r="AS72" s="40">
        <f>AO72*DATOS!$C$27</f>
        <v>3.8888888888887174</v>
      </c>
      <c r="AT72" s="40">
        <f t="shared" si="9"/>
        <v>237.22222222222206</v>
      </c>
      <c r="AU72" s="53">
        <f t="shared" si="10"/>
        <v>-1.0288658813806251E-11</v>
      </c>
      <c r="AV72" s="53"/>
    </row>
    <row r="73" spans="2:48" ht="15" thickTop="1" x14ac:dyDescent="0.2"/>
    <row r="74" spans="2:48" x14ac:dyDescent="0.2">
      <c r="AS74" s="18">
        <f>SUM(AS13:AS72)</f>
        <v>7116.666666666657</v>
      </c>
    </row>
  </sheetData>
  <mergeCells count="571">
    <mergeCell ref="D36:E36"/>
    <mergeCell ref="D37:E37"/>
    <mergeCell ref="D34:E34"/>
    <mergeCell ref="D35:E35"/>
    <mergeCell ref="D32:E32"/>
    <mergeCell ref="D33:E33"/>
    <mergeCell ref="D30:E30"/>
    <mergeCell ref="D31:E31"/>
    <mergeCell ref="B11:H11"/>
    <mergeCell ref="D25:E25"/>
    <mergeCell ref="D28:E28"/>
    <mergeCell ref="D29:E29"/>
    <mergeCell ref="D26:E26"/>
    <mergeCell ref="D27:E27"/>
    <mergeCell ref="B27:C27"/>
    <mergeCell ref="D12:E12"/>
    <mergeCell ref="J11:R11"/>
    <mergeCell ref="K12:L12"/>
    <mergeCell ref="M12:N12"/>
    <mergeCell ref="Q12:R12"/>
    <mergeCell ref="K13:L13"/>
    <mergeCell ref="M13:N13"/>
    <mergeCell ref="Q13:R13"/>
    <mergeCell ref="D70:E70"/>
    <mergeCell ref="D68:E68"/>
    <mergeCell ref="D69:E69"/>
    <mergeCell ref="D66:E66"/>
    <mergeCell ref="D67:E67"/>
    <mergeCell ref="D64:E64"/>
    <mergeCell ref="D61:E61"/>
    <mergeCell ref="D58:E58"/>
    <mergeCell ref="D59:E59"/>
    <mergeCell ref="D56:E56"/>
    <mergeCell ref="D57:E57"/>
    <mergeCell ref="D54:E54"/>
    <mergeCell ref="D55:E55"/>
    <mergeCell ref="D52:E52"/>
    <mergeCell ref="D53:E53"/>
    <mergeCell ref="D50:E50"/>
    <mergeCell ref="D51:E51"/>
    <mergeCell ref="K14:L14"/>
    <mergeCell ref="M14:N14"/>
    <mergeCell ref="Q14:R14"/>
    <mergeCell ref="K15:L15"/>
    <mergeCell ref="M15:N15"/>
    <mergeCell ref="Q15:R15"/>
    <mergeCell ref="D72:E72"/>
    <mergeCell ref="D71:E71"/>
    <mergeCell ref="D65:E65"/>
    <mergeCell ref="D62:E62"/>
    <mergeCell ref="D63:E63"/>
    <mergeCell ref="D60:E60"/>
    <mergeCell ref="D48:E48"/>
    <mergeCell ref="D49:E49"/>
    <mergeCell ref="D46:E46"/>
    <mergeCell ref="D47:E47"/>
    <mergeCell ref="D44:E44"/>
    <mergeCell ref="D45:E45"/>
    <mergeCell ref="D42:E42"/>
    <mergeCell ref="D43:E43"/>
    <mergeCell ref="D40:E40"/>
    <mergeCell ref="D41:E41"/>
    <mergeCell ref="D38:E38"/>
    <mergeCell ref="D39:E39"/>
    <mergeCell ref="K18:L18"/>
    <mergeCell ref="M18:N18"/>
    <mergeCell ref="Q18:R18"/>
    <mergeCell ref="K19:L19"/>
    <mergeCell ref="M19:N19"/>
    <mergeCell ref="Q19:R19"/>
    <mergeCell ref="K16:L16"/>
    <mergeCell ref="M16:N16"/>
    <mergeCell ref="Q16:R16"/>
    <mergeCell ref="K17:L17"/>
    <mergeCell ref="M17:N17"/>
    <mergeCell ref="Q17:R17"/>
    <mergeCell ref="K22:L22"/>
    <mergeCell ref="M22:N22"/>
    <mergeCell ref="Q22:R22"/>
    <mergeCell ref="K23:L23"/>
    <mergeCell ref="M23:N23"/>
    <mergeCell ref="Q23:R23"/>
    <mergeCell ref="K20:L20"/>
    <mergeCell ref="M20:N20"/>
    <mergeCell ref="Q20:R20"/>
    <mergeCell ref="K21:L21"/>
    <mergeCell ref="M21:N21"/>
    <mergeCell ref="Q21:R21"/>
    <mergeCell ref="K26:L26"/>
    <mergeCell ref="M26:N26"/>
    <mergeCell ref="Q26:R26"/>
    <mergeCell ref="K27:L27"/>
    <mergeCell ref="M27:N27"/>
    <mergeCell ref="Q27:R27"/>
    <mergeCell ref="K24:L24"/>
    <mergeCell ref="M24:N24"/>
    <mergeCell ref="Q24:R24"/>
    <mergeCell ref="K25:L25"/>
    <mergeCell ref="M25:N25"/>
    <mergeCell ref="Q25:R25"/>
    <mergeCell ref="Q30:R30"/>
    <mergeCell ref="K31:L31"/>
    <mergeCell ref="M31:N31"/>
    <mergeCell ref="Q31:R31"/>
    <mergeCell ref="K28:L28"/>
    <mergeCell ref="M28:N28"/>
    <mergeCell ref="Q28:R28"/>
    <mergeCell ref="K29:L29"/>
    <mergeCell ref="M29:N29"/>
    <mergeCell ref="Q29:R29"/>
    <mergeCell ref="K36:L36"/>
    <mergeCell ref="M36:N36"/>
    <mergeCell ref="Q36:R36"/>
    <mergeCell ref="T11:AB11"/>
    <mergeCell ref="U12:V12"/>
    <mergeCell ref="W12:X12"/>
    <mergeCell ref="AA12:AB12"/>
    <mergeCell ref="U13:V13"/>
    <mergeCell ref="W13:X13"/>
    <mergeCell ref="AA13:AB13"/>
    <mergeCell ref="K34:L34"/>
    <mergeCell ref="M34:N34"/>
    <mergeCell ref="Q34:R34"/>
    <mergeCell ref="K35:L35"/>
    <mergeCell ref="M35:N35"/>
    <mergeCell ref="Q35:R35"/>
    <mergeCell ref="K32:L32"/>
    <mergeCell ref="M32:N32"/>
    <mergeCell ref="Q32:R32"/>
    <mergeCell ref="K33:L33"/>
    <mergeCell ref="M33:N33"/>
    <mergeCell ref="Q33:R33"/>
    <mergeCell ref="K30:L30"/>
    <mergeCell ref="M30:N30"/>
    <mergeCell ref="U16:V16"/>
    <mergeCell ref="W16:X16"/>
    <mergeCell ref="AA16:AB16"/>
    <mergeCell ref="U17:V17"/>
    <mergeCell ref="W17:X17"/>
    <mergeCell ref="AA17:AB17"/>
    <mergeCell ref="U14:V14"/>
    <mergeCell ref="W14:X14"/>
    <mergeCell ref="AA14:AB14"/>
    <mergeCell ref="U15:V15"/>
    <mergeCell ref="W15:X15"/>
    <mergeCell ref="AA15:AB15"/>
    <mergeCell ref="U20:V20"/>
    <mergeCell ref="W20:X20"/>
    <mergeCell ref="AA20:AB20"/>
    <mergeCell ref="U21:V21"/>
    <mergeCell ref="W21:X21"/>
    <mergeCell ref="AA21:AB21"/>
    <mergeCell ref="U18:V18"/>
    <mergeCell ref="W18:X18"/>
    <mergeCell ref="AA18:AB18"/>
    <mergeCell ref="U19:V19"/>
    <mergeCell ref="W19:X19"/>
    <mergeCell ref="AA19:AB19"/>
    <mergeCell ref="U24:V24"/>
    <mergeCell ref="W24:X24"/>
    <mergeCell ref="AA24:AB24"/>
    <mergeCell ref="U25:V25"/>
    <mergeCell ref="W25:X25"/>
    <mergeCell ref="AA25:AB25"/>
    <mergeCell ref="U22:V22"/>
    <mergeCell ref="W22:X22"/>
    <mergeCell ref="AA22:AB22"/>
    <mergeCell ref="U23:V23"/>
    <mergeCell ref="W23:X23"/>
    <mergeCell ref="AA23:AB23"/>
    <mergeCell ref="U28:V28"/>
    <mergeCell ref="W28:X28"/>
    <mergeCell ref="AA28:AB28"/>
    <mergeCell ref="U29:V29"/>
    <mergeCell ref="W29:X29"/>
    <mergeCell ref="AA29:AB29"/>
    <mergeCell ref="U26:V26"/>
    <mergeCell ref="W26:X26"/>
    <mergeCell ref="AA26:AB26"/>
    <mergeCell ref="U27:V27"/>
    <mergeCell ref="W27:X27"/>
    <mergeCell ref="AA27:AB27"/>
    <mergeCell ref="U32:V32"/>
    <mergeCell ref="W32:X32"/>
    <mergeCell ref="AA32:AB32"/>
    <mergeCell ref="U33:V33"/>
    <mergeCell ref="W33:X33"/>
    <mergeCell ref="AA33:AB33"/>
    <mergeCell ref="U30:V30"/>
    <mergeCell ref="W30:X30"/>
    <mergeCell ref="AA30:AB30"/>
    <mergeCell ref="U31:V31"/>
    <mergeCell ref="W31:X31"/>
    <mergeCell ref="AA31:AB31"/>
    <mergeCell ref="AA36:AB36"/>
    <mergeCell ref="U37:V37"/>
    <mergeCell ref="W37:X37"/>
    <mergeCell ref="AA37:AB37"/>
    <mergeCell ref="U34:V34"/>
    <mergeCell ref="W34:X34"/>
    <mergeCell ref="AA34:AB34"/>
    <mergeCell ref="U35:V35"/>
    <mergeCell ref="W35:X35"/>
    <mergeCell ref="AA35:AB35"/>
    <mergeCell ref="AD11:AL11"/>
    <mergeCell ref="AE12:AF12"/>
    <mergeCell ref="AG12:AH12"/>
    <mergeCell ref="AK12:AL12"/>
    <mergeCell ref="AE13:AF13"/>
    <mergeCell ref="AG13:AH13"/>
    <mergeCell ref="AK13:AL13"/>
    <mergeCell ref="U46:V46"/>
    <mergeCell ref="W46:X46"/>
    <mergeCell ref="AA46:AB46"/>
    <mergeCell ref="U44:V44"/>
    <mergeCell ref="W44:X44"/>
    <mergeCell ref="AA44:AB44"/>
    <mergeCell ref="U45:V45"/>
    <mergeCell ref="W45:X45"/>
    <mergeCell ref="AA45:AB45"/>
    <mergeCell ref="U42:V42"/>
    <mergeCell ref="W42:X42"/>
    <mergeCell ref="AA42:AB42"/>
    <mergeCell ref="U43:V43"/>
    <mergeCell ref="W43:X43"/>
    <mergeCell ref="AA43:AB43"/>
    <mergeCell ref="U40:V40"/>
    <mergeCell ref="W40:X40"/>
    <mergeCell ref="AE14:AF14"/>
    <mergeCell ref="AG14:AH14"/>
    <mergeCell ref="AK14:AL14"/>
    <mergeCell ref="AE15:AF15"/>
    <mergeCell ref="AG15:AH15"/>
    <mergeCell ref="AK15:AL15"/>
    <mergeCell ref="U48:V48"/>
    <mergeCell ref="W48:X48"/>
    <mergeCell ref="AA48:AB48"/>
    <mergeCell ref="U47:V47"/>
    <mergeCell ref="W47:X47"/>
    <mergeCell ref="AA47:AB47"/>
    <mergeCell ref="AA40:AB40"/>
    <mergeCell ref="U41:V41"/>
    <mergeCell ref="W41:X41"/>
    <mergeCell ref="AA41:AB41"/>
    <mergeCell ref="U38:V38"/>
    <mergeCell ref="W38:X38"/>
    <mergeCell ref="AA38:AB38"/>
    <mergeCell ref="U39:V39"/>
    <mergeCell ref="W39:X39"/>
    <mergeCell ref="AA39:AB39"/>
    <mergeCell ref="U36:V36"/>
    <mergeCell ref="W36:X36"/>
    <mergeCell ref="AE18:AF18"/>
    <mergeCell ref="AG18:AH18"/>
    <mergeCell ref="AK18:AL18"/>
    <mergeCell ref="AE19:AF19"/>
    <mergeCell ref="AG19:AH19"/>
    <mergeCell ref="AK19:AL19"/>
    <mergeCell ref="AE16:AF16"/>
    <mergeCell ref="AG16:AH16"/>
    <mergeCell ref="AK16:AL16"/>
    <mergeCell ref="AE17:AF17"/>
    <mergeCell ref="AG17:AH17"/>
    <mergeCell ref="AK17:AL17"/>
    <mergeCell ref="AE22:AF22"/>
    <mergeCell ref="AG22:AH22"/>
    <mergeCell ref="AK22:AL22"/>
    <mergeCell ref="AE23:AF23"/>
    <mergeCell ref="AG23:AH23"/>
    <mergeCell ref="AK23:AL23"/>
    <mergeCell ref="AE20:AF20"/>
    <mergeCell ref="AG20:AH20"/>
    <mergeCell ref="AK20:AL20"/>
    <mergeCell ref="AE21:AF21"/>
    <mergeCell ref="AG21:AH21"/>
    <mergeCell ref="AK21:AL21"/>
    <mergeCell ref="AE26:AF26"/>
    <mergeCell ref="AG26:AH26"/>
    <mergeCell ref="AK26:AL26"/>
    <mergeCell ref="AE27:AF27"/>
    <mergeCell ref="AG27:AH27"/>
    <mergeCell ref="AK27:AL27"/>
    <mergeCell ref="AE24:AF24"/>
    <mergeCell ref="AG24:AH24"/>
    <mergeCell ref="AK24:AL24"/>
    <mergeCell ref="AE25:AF25"/>
    <mergeCell ref="AG25:AH25"/>
    <mergeCell ref="AK25:AL25"/>
    <mergeCell ref="AE30:AF30"/>
    <mergeCell ref="AG30:AH30"/>
    <mergeCell ref="AK30:AL30"/>
    <mergeCell ref="AE31:AF31"/>
    <mergeCell ref="AG31:AH31"/>
    <mergeCell ref="AK31:AL31"/>
    <mergeCell ref="AE28:AF28"/>
    <mergeCell ref="AG28:AH28"/>
    <mergeCell ref="AK28:AL28"/>
    <mergeCell ref="AE29:AF29"/>
    <mergeCell ref="AG29:AH29"/>
    <mergeCell ref="AK29:AL29"/>
    <mergeCell ref="AE34:AF34"/>
    <mergeCell ref="AG34:AH34"/>
    <mergeCell ref="AK34:AL34"/>
    <mergeCell ref="AE35:AF35"/>
    <mergeCell ref="AG35:AH35"/>
    <mergeCell ref="AK35:AL35"/>
    <mergeCell ref="AE32:AF32"/>
    <mergeCell ref="AG32:AH32"/>
    <mergeCell ref="AK32:AL32"/>
    <mergeCell ref="AE33:AF33"/>
    <mergeCell ref="AG33:AH33"/>
    <mergeCell ref="AK33:AL33"/>
    <mergeCell ref="AE38:AF38"/>
    <mergeCell ref="AG38:AH38"/>
    <mergeCell ref="AK38:AL38"/>
    <mergeCell ref="AE39:AF39"/>
    <mergeCell ref="AG39:AH39"/>
    <mergeCell ref="AK39:AL39"/>
    <mergeCell ref="AE36:AF36"/>
    <mergeCell ref="AG36:AH36"/>
    <mergeCell ref="AK36:AL36"/>
    <mergeCell ref="AE37:AF37"/>
    <mergeCell ref="AG37:AH37"/>
    <mergeCell ref="AK37:AL37"/>
    <mergeCell ref="AE42:AF42"/>
    <mergeCell ref="AG42:AH42"/>
    <mergeCell ref="AK42:AL42"/>
    <mergeCell ref="AE43:AF43"/>
    <mergeCell ref="AG43:AH43"/>
    <mergeCell ref="AK43:AL43"/>
    <mergeCell ref="AE40:AF40"/>
    <mergeCell ref="AG40:AH40"/>
    <mergeCell ref="AK40:AL40"/>
    <mergeCell ref="AE41:AF41"/>
    <mergeCell ref="AG41:AH41"/>
    <mergeCell ref="AK41:AL41"/>
    <mergeCell ref="AE46:AF46"/>
    <mergeCell ref="AG46:AH46"/>
    <mergeCell ref="AK46:AL46"/>
    <mergeCell ref="AE47:AF47"/>
    <mergeCell ref="AG47:AH47"/>
    <mergeCell ref="AK47:AL47"/>
    <mergeCell ref="AE44:AF44"/>
    <mergeCell ref="AG44:AH44"/>
    <mergeCell ref="AK44:AL44"/>
    <mergeCell ref="AE45:AF45"/>
    <mergeCell ref="AG45:AH45"/>
    <mergeCell ref="AK45:AL45"/>
    <mergeCell ref="AE50:AF50"/>
    <mergeCell ref="AG50:AH50"/>
    <mergeCell ref="AK50:AL50"/>
    <mergeCell ref="AE51:AF51"/>
    <mergeCell ref="AG51:AH51"/>
    <mergeCell ref="AK51:AL51"/>
    <mergeCell ref="AE48:AF48"/>
    <mergeCell ref="AG48:AH48"/>
    <mergeCell ref="AK48:AL48"/>
    <mergeCell ref="AE49:AF49"/>
    <mergeCell ref="AG49:AH49"/>
    <mergeCell ref="AK49:AL49"/>
    <mergeCell ref="AK54:AL54"/>
    <mergeCell ref="AE55:AF55"/>
    <mergeCell ref="AG55:AH55"/>
    <mergeCell ref="AK55:AL55"/>
    <mergeCell ref="AE52:AF52"/>
    <mergeCell ref="AG52:AH52"/>
    <mergeCell ref="AK52:AL52"/>
    <mergeCell ref="AE53:AF53"/>
    <mergeCell ref="AG53:AH53"/>
    <mergeCell ref="AK53:AL53"/>
    <mergeCell ref="AE60:AF60"/>
    <mergeCell ref="AG60:AH60"/>
    <mergeCell ref="AK60:AL60"/>
    <mergeCell ref="AN11:AV11"/>
    <mergeCell ref="AO12:AP12"/>
    <mergeCell ref="AQ12:AR12"/>
    <mergeCell ref="AU12:AV12"/>
    <mergeCell ref="AO13:AP13"/>
    <mergeCell ref="AQ13:AR13"/>
    <mergeCell ref="AU13:AV13"/>
    <mergeCell ref="AE58:AF58"/>
    <mergeCell ref="AG58:AH58"/>
    <mergeCell ref="AK58:AL58"/>
    <mergeCell ref="AE59:AF59"/>
    <mergeCell ref="AG59:AH59"/>
    <mergeCell ref="AK59:AL59"/>
    <mergeCell ref="AE56:AF56"/>
    <mergeCell ref="AG56:AH56"/>
    <mergeCell ref="AK56:AL56"/>
    <mergeCell ref="AE57:AF57"/>
    <mergeCell ref="AG57:AH57"/>
    <mergeCell ref="AK57:AL57"/>
    <mergeCell ref="AE54:AF54"/>
    <mergeCell ref="AG54:AH54"/>
    <mergeCell ref="AO16:AP16"/>
    <mergeCell ref="AQ16:AR16"/>
    <mergeCell ref="AU16:AV16"/>
    <mergeCell ref="AO17:AP17"/>
    <mergeCell ref="AQ17:AR17"/>
    <mergeCell ref="AU17:AV17"/>
    <mergeCell ref="AO14:AP14"/>
    <mergeCell ref="AQ14:AR14"/>
    <mergeCell ref="AU14:AV14"/>
    <mergeCell ref="AO15:AP15"/>
    <mergeCell ref="AQ15:AR15"/>
    <mergeCell ref="AU15:AV15"/>
    <mergeCell ref="AO20:AP20"/>
    <mergeCell ref="AQ20:AR20"/>
    <mergeCell ref="AU20:AV20"/>
    <mergeCell ref="AO21:AP21"/>
    <mergeCell ref="AQ21:AR21"/>
    <mergeCell ref="AU21:AV21"/>
    <mergeCell ref="AO18:AP18"/>
    <mergeCell ref="AQ18:AR18"/>
    <mergeCell ref="AU18:AV18"/>
    <mergeCell ref="AO19:AP19"/>
    <mergeCell ref="AQ19:AR19"/>
    <mergeCell ref="AU19:AV19"/>
    <mergeCell ref="AO24:AP24"/>
    <mergeCell ref="AQ24:AR24"/>
    <mergeCell ref="AU24:AV24"/>
    <mergeCell ref="AO25:AP25"/>
    <mergeCell ref="AQ25:AR25"/>
    <mergeCell ref="AU25:AV25"/>
    <mergeCell ref="AO22:AP22"/>
    <mergeCell ref="AQ22:AR22"/>
    <mergeCell ref="AU22:AV22"/>
    <mergeCell ref="AO23:AP23"/>
    <mergeCell ref="AQ23:AR23"/>
    <mergeCell ref="AU23:AV23"/>
    <mergeCell ref="AO28:AP28"/>
    <mergeCell ref="AQ28:AR28"/>
    <mergeCell ref="AU28:AV28"/>
    <mergeCell ref="AO29:AP29"/>
    <mergeCell ref="AQ29:AR29"/>
    <mergeCell ref="AU29:AV29"/>
    <mergeCell ref="AO26:AP26"/>
    <mergeCell ref="AQ26:AR26"/>
    <mergeCell ref="AU26:AV26"/>
    <mergeCell ref="AO27:AP27"/>
    <mergeCell ref="AQ27:AR27"/>
    <mergeCell ref="AU27:AV27"/>
    <mergeCell ref="AO32:AP32"/>
    <mergeCell ref="AQ32:AR32"/>
    <mergeCell ref="AU32:AV32"/>
    <mergeCell ref="AO33:AP33"/>
    <mergeCell ref="AQ33:AR33"/>
    <mergeCell ref="AU33:AV33"/>
    <mergeCell ref="AO30:AP30"/>
    <mergeCell ref="AQ30:AR30"/>
    <mergeCell ref="AU30:AV30"/>
    <mergeCell ref="AO31:AP31"/>
    <mergeCell ref="AQ31:AR31"/>
    <mergeCell ref="AU31:AV31"/>
    <mergeCell ref="AO36:AP36"/>
    <mergeCell ref="AQ36:AR36"/>
    <mergeCell ref="AU36:AV36"/>
    <mergeCell ref="AO37:AP37"/>
    <mergeCell ref="AQ37:AR37"/>
    <mergeCell ref="AU37:AV37"/>
    <mergeCell ref="AO34:AP34"/>
    <mergeCell ref="AQ34:AR34"/>
    <mergeCell ref="AU34:AV34"/>
    <mergeCell ref="AO35:AP35"/>
    <mergeCell ref="AQ35:AR35"/>
    <mergeCell ref="AU35:AV35"/>
    <mergeCell ref="AO40:AP40"/>
    <mergeCell ref="AQ40:AR40"/>
    <mergeCell ref="AU40:AV40"/>
    <mergeCell ref="AO41:AP41"/>
    <mergeCell ref="AQ41:AR41"/>
    <mergeCell ref="AU41:AV41"/>
    <mergeCell ref="AO38:AP38"/>
    <mergeCell ref="AQ38:AR38"/>
    <mergeCell ref="AU38:AV38"/>
    <mergeCell ref="AO39:AP39"/>
    <mergeCell ref="AQ39:AR39"/>
    <mergeCell ref="AU39:AV39"/>
    <mergeCell ref="AO44:AP44"/>
    <mergeCell ref="AQ44:AR44"/>
    <mergeCell ref="AU44:AV44"/>
    <mergeCell ref="AO45:AP45"/>
    <mergeCell ref="AQ45:AR45"/>
    <mergeCell ref="AU45:AV45"/>
    <mergeCell ref="AO42:AP42"/>
    <mergeCell ref="AQ42:AR42"/>
    <mergeCell ref="AU42:AV42"/>
    <mergeCell ref="AO43:AP43"/>
    <mergeCell ref="AQ43:AR43"/>
    <mergeCell ref="AU43:AV43"/>
    <mergeCell ref="AO48:AP48"/>
    <mergeCell ref="AQ48:AR48"/>
    <mergeCell ref="AU48:AV48"/>
    <mergeCell ref="AO49:AP49"/>
    <mergeCell ref="AQ49:AR49"/>
    <mergeCell ref="AU49:AV49"/>
    <mergeCell ref="AO46:AP46"/>
    <mergeCell ref="AQ46:AR46"/>
    <mergeCell ref="AU46:AV46"/>
    <mergeCell ref="AO47:AP47"/>
    <mergeCell ref="AQ47:AR47"/>
    <mergeCell ref="AU47:AV47"/>
    <mergeCell ref="AO52:AP52"/>
    <mergeCell ref="AQ52:AR52"/>
    <mergeCell ref="AU52:AV52"/>
    <mergeCell ref="AO53:AP53"/>
    <mergeCell ref="AQ53:AR53"/>
    <mergeCell ref="AU53:AV53"/>
    <mergeCell ref="AO50:AP50"/>
    <mergeCell ref="AQ50:AR50"/>
    <mergeCell ref="AU50:AV50"/>
    <mergeCell ref="AO51:AP51"/>
    <mergeCell ref="AQ51:AR51"/>
    <mergeCell ref="AU51:AV51"/>
    <mergeCell ref="AO56:AP56"/>
    <mergeCell ref="AQ56:AR56"/>
    <mergeCell ref="AU56:AV56"/>
    <mergeCell ref="AO57:AP57"/>
    <mergeCell ref="AQ57:AR57"/>
    <mergeCell ref="AU57:AV57"/>
    <mergeCell ref="AO54:AP54"/>
    <mergeCell ref="AQ54:AR54"/>
    <mergeCell ref="AU54:AV54"/>
    <mergeCell ref="AO55:AP55"/>
    <mergeCell ref="AQ55:AR55"/>
    <mergeCell ref="AU55:AV55"/>
    <mergeCell ref="AO60:AP60"/>
    <mergeCell ref="AQ60:AR60"/>
    <mergeCell ref="AU60:AV60"/>
    <mergeCell ref="AO61:AP61"/>
    <mergeCell ref="AQ61:AR61"/>
    <mergeCell ref="AU61:AV61"/>
    <mergeCell ref="AO58:AP58"/>
    <mergeCell ref="AQ58:AR58"/>
    <mergeCell ref="AU58:AV58"/>
    <mergeCell ref="AO59:AP59"/>
    <mergeCell ref="AQ59:AR59"/>
    <mergeCell ref="AU59:AV59"/>
    <mergeCell ref="AO64:AP64"/>
    <mergeCell ref="AQ64:AR64"/>
    <mergeCell ref="AU64:AV64"/>
    <mergeCell ref="AO65:AP65"/>
    <mergeCell ref="AQ65:AR65"/>
    <mergeCell ref="AU65:AV65"/>
    <mergeCell ref="AO62:AP62"/>
    <mergeCell ref="AQ62:AR62"/>
    <mergeCell ref="AU62:AV62"/>
    <mergeCell ref="AO63:AP63"/>
    <mergeCell ref="AQ63:AR63"/>
    <mergeCell ref="AU63:AV63"/>
    <mergeCell ref="AO68:AP68"/>
    <mergeCell ref="AQ68:AR68"/>
    <mergeCell ref="AU68:AV68"/>
    <mergeCell ref="AO69:AP69"/>
    <mergeCell ref="AQ69:AR69"/>
    <mergeCell ref="AU69:AV69"/>
    <mergeCell ref="AO66:AP66"/>
    <mergeCell ref="AQ66:AR66"/>
    <mergeCell ref="AU66:AV66"/>
    <mergeCell ref="AO67:AP67"/>
    <mergeCell ref="AQ67:AR67"/>
    <mergeCell ref="AU67:AV67"/>
    <mergeCell ref="AO72:AP72"/>
    <mergeCell ref="AQ72:AR72"/>
    <mergeCell ref="AU72:AV72"/>
    <mergeCell ref="AO70:AP70"/>
    <mergeCell ref="AQ70:AR70"/>
    <mergeCell ref="AU70:AV70"/>
    <mergeCell ref="AO71:AP71"/>
    <mergeCell ref="AQ71:AR71"/>
    <mergeCell ref="AU71:AV71"/>
  </mergeCells>
  <pageMargins left="0.7" right="0.7" top="0.75" bottom="0.75" header="0.3" footer="0.3"/>
  <drawing r:id="rId1"/>
  <picture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98333F-FBC7-4F61-BC5E-846321495F4F}">
  <dimension ref="B10:AX74"/>
  <sheetViews>
    <sheetView showGridLines="0" zoomScale="115" zoomScaleNormal="115" workbookViewId="0"/>
  </sheetViews>
  <sheetFormatPr baseColWidth="10" defaultRowHeight="14.25" x14ac:dyDescent="0.2"/>
  <cols>
    <col min="2" max="2" width="14" customWidth="1"/>
    <col min="3" max="3" width="13.5" bestFit="1" customWidth="1"/>
    <col min="4" max="4" width="21.125" customWidth="1"/>
    <col min="5" max="5" width="7.625" bestFit="1" customWidth="1"/>
    <col min="6" max="6" width="7" customWidth="1"/>
    <col min="7" max="7" width="12.375" bestFit="1" customWidth="1"/>
  </cols>
  <sheetData>
    <row r="10" spans="2:50" ht="15" thickBot="1" x14ac:dyDescent="0.25"/>
    <row r="11" spans="2:50" ht="17.25" customHeight="1" thickTop="1" thickBot="1" x14ac:dyDescent="0.3">
      <c r="B11" s="55" t="s">
        <v>13</v>
      </c>
      <c r="C11" s="56"/>
      <c r="D11" s="56"/>
      <c r="E11" s="56"/>
      <c r="F11" s="56"/>
      <c r="G11" s="56"/>
      <c r="H11" s="56"/>
      <c r="I11" s="56"/>
      <c r="J11" s="57"/>
      <c r="L11" s="55" t="s">
        <v>13</v>
      </c>
      <c r="M11" s="56"/>
      <c r="N11" s="56"/>
      <c r="O11" s="56"/>
      <c r="P11" s="56"/>
      <c r="Q11" s="56"/>
      <c r="R11" s="56"/>
      <c r="S11" s="56"/>
      <c r="T11" s="57"/>
      <c r="V11" s="55" t="s">
        <v>13</v>
      </c>
      <c r="W11" s="56"/>
      <c r="X11" s="56"/>
      <c r="Y11" s="56"/>
      <c r="Z11" s="56"/>
      <c r="AA11" s="56"/>
      <c r="AB11" s="56"/>
      <c r="AC11" s="56"/>
      <c r="AD11" s="57"/>
      <c r="AF11" s="55" t="s">
        <v>13</v>
      </c>
      <c r="AG11" s="56"/>
      <c r="AH11" s="56"/>
      <c r="AI11" s="56"/>
      <c r="AJ11" s="56"/>
      <c r="AK11" s="56"/>
      <c r="AL11" s="56"/>
      <c r="AM11" s="56"/>
      <c r="AN11" s="57"/>
      <c r="AP11" s="55" t="s">
        <v>13</v>
      </c>
      <c r="AQ11" s="56"/>
      <c r="AR11" s="56"/>
      <c r="AS11" s="56"/>
      <c r="AT11" s="56"/>
      <c r="AU11" s="56"/>
      <c r="AV11" s="56"/>
      <c r="AW11" s="56"/>
      <c r="AX11" s="57"/>
    </row>
    <row r="12" spans="2:50" ht="31.5" customHeight="1" thickTop="1" thickBot="1" x14ac:dyDescent="0.25">
      <c r="B12" s="3" t="s">
        <v>3</v>
      </c>
      <c r="C12" s="58" t="s">
        <v>9</v>
      </c>
      <c r="D12" s="59"/>
      <c r="E12" s="59" t="s">
        <v>4</v>
      </c>
      <c r="F12" s="59"/>
      <c r="G12" s="4" t="s">
        <v>5</v>
      </c>
      <c r="H12" s="4" t="s">
        <v>6</v>
      </c>
      <c r="I12" s="59" t="s">
        <v>7</v>
      </c>
      <c r="J12" s="59"/>
      <c r="L12" s="3" t="s">
        <v>3</v>
      </c>
      <c r="M12" s="58" t="s">
        <v>9</v>
      </c>
      <c r="N12" s="59"/>
      <c r="O12" s="59" t="s">
        <v>4</v>
      </c>
      <c r="P12" s="59"/>
      <c r="Q12" s="4" t="s">
        <v>5</v>
      </c>
      <c r="R12" s="4" t="s">
        <v>6</v>
      </c>
      <c r="S12" s="59" t="s">
        <v>7</v>
      </c>
      <c r="T12" s="59"/>
      <c r="V12" s="3" t="s">
        <v>3</v>
      </c>
      <c r="W12" s="58" t="s">
        <v>9</v>
      </c>
      <c r="X12" s="59"/>
      <c r="Y12" s="59" t="s">
        <v>4</v>
      </c>
      <c r="Z12" s="59"/>
      <c r="AA12" s="4" t="s">
        <v>5</v>
      </c>
      <c r="AB12" s="4" t="s">
        <v>6</v>
      </c>
      <c r="AC12" s="59" t="s">
        <v>7</v>
      </c>
      <c r="AD12" s="59"/>
      <c r="AF12" s="3" t="s">
        <v>3</v>
      </c>
      <c r="AG12" s="58" t="s">
        <v>9</v>
      </c>
      <c r="AH12" s="59"/>
      <c r="AI12" s="59" t="s">
        <v>4</v>
      </c>
      <c r="AJ12" s="59"/>
      <c r="AK12" s="4" t="s">
        <v>5</v>
      </c>
      <c r="AL12" s="4" t="s">
        <v>6</v>
      </c>
      <c r="AM12" s="59" t="s">
        <v>7</v>
      </c>
      <c r="AN12" s="59"/>
      <c r="AP12" s="3" t="s">
        <v>3</v>
      </c>
      <c r="AQ12" s="58" t="s">
        <v>9</v>
      </c>
      <c r="AR12" s="59"/>
      <c r="AS12" s="59" t="s">
        <v>4</v>
      </c>
      <c r="AT12" s="59"/>
      <c r="AU12" s="4" t="s">
        <v>5</v>
      </c>
      <c r="AV12" s="4" t="s">
        <v>6</v>
      </c>
      <c r="AW12" s="59" t="s">
        <v>7</v>
      </c>
      <c r="AX12" s="59"/>
    </row>
    <row r="13" spans="2:50" ht="15.75" thickTop="1" thickBot="1" x14ac:dyDescent="0.25">
      <c r="B13" s="6">
        <v>1</v>
      </c>
      <c r="C13" s="71">
        <f>DATOS!C25</f>
        <v>14000</v>
      </c>
      <c r="D13" s="71"/>
      <c r="E13" s="71">
        <f>H13-G13</f>
        <v>1063.5497492257898</v>
      </c>
      <c r="F13" s="71"/>
      <c r="G13" s="7">
        <f>C13*DATOS!$C$27</f>
        <v>233.33333333333334</v>
      </c>
      <c r="H13" s="7">
        <f>$C$13*(DATOS!$C$27/(1-(1+DATOS!$C$27)^(-$B$24)))</f>
        <v>1296.8830825591231</v>
      </c>
      <c r="I13" s="71">
        <f>C13-E13</f>
        <v>12936.450250774211</v>
      </c>
      <c r="J13" s="71"/>
      <c r="L13" s="31">
        <v>1</v>
      </c>
      <c r="M13" s="70">
        <f>DATOS!C25</f>
        <v>14000</v>
      </c>
      <c r="N13" s="70"/>
      <c r="O13" s="70">
        <f>R13-Q13</f>
        <v>479.20790367201255</v>
      </c>
      <c r="P13" s="70"/>
      <c r="Q13" s="32">
        <f>M13*DATOS!$C$27</f>
        <v>233.33333333333334</v>
      </c>
      <c r="R13" s="32">
        <f>$M$13*(DATOS!$C$27/(1-(1+DATOS!$C$27)^(-$L$36)))</f>
        <v>712.54123700534592</v>
      </c>
      <c r="S13" s="70">
        <f>M13-O13</f>
        <v>13520.792096327987</v>
      </c>
      <c r="T13" s="70"/>
      <c r="V13" s="34">
        <v>1</v>
      </c>
      <c r="W13" s="60">
        <f>DATOS!C25</f>
        <v>14000</v>
      </c>
      <c r="X13" s="60"/>
      <c r="Y13" s="60">
        <f>AB13-AA13</f>
        <v>286.95683370303391</v>
      </c>
      <c r="Z13" s="60"/>
      <c r="AA13" s="35">
        <f>W13*DATOS!$C$27</f>
        <v>233.33333333333334</v>
      </c>
      <c r="AB13" s="35">
        <f>$W$13*(DATOS!$C$27/(1-(1+DATOS!$C$27)^(-$V$48)))</f>
        <v>520.29016703636728</v>
      </c>
      <c r="AC13" s="60">
        <f>W13-Y13</f>
        <v>13713.043166296966</v>
      </c>
      <c r="AD13" s="60"/>
      <c r="AF13" s="36">
        <v>1</v>
      </c>
      <c r="AG13" s="54">
        <f>DATOS!C25</f>
        <v>14000</v>
      </c>
      <c r="AH13" s="54"/>
      <c r="AI13" s="54">
        <f>AL13-AK13</f>
        <v>192.69173948067933</v>
      </c>
      <c r="AJ13" s="54"/>
      <c r="AK13" s="37">
        <f>AG13*DATOS!$C$27</f>
        <v>233.33333333333334</v>
      </c>
      <c r="AL13" s="37">
        <f>$AG$13*(DATOS!$C$27/(1-(1+DATOS!$C$27)^(-$AF$60)))</f>
        <v>426.02507281401267</v>
      </c>
      <c r="AM13" s="54">
        <f>AG13-AI13</f>
        <v>13807.308260519321</v>
      </c>
      <c r="AN13" s="54"/>
      <c r="AP13" s="39">
        <v>1</v>
      </c>
      <c r="AQ13" s="53">
        <f>DATOS!C25</f>
        <v>14000</v>
      </c>
      <c r="AR13" s="53"/>
      <c r="AS13" s="53">
        <f>AV13-AU13</f>
        <v>137.58103867647245</v>
      </c>
      <c r="AT13" s="53"/>
      <c r="AU13" s="40">
        <f>AQ13*DATOS!$C$27</f>
        <v>233.33333333333334</v>
      </c>
      <c r="AV13" s="40">
        <f>$AQ$13*(DATOS!$C$27/(1-(1+DATOS!$C$27)^(-$AP$72)))</f>
        <v>370.91437200980579</v>
      </c>
      <c r="AW13" s="53">
        <f>AQ13-AS13</f>
        <v>13862.418961323527</v>
      </c>
      <c r="AX13" s="53"/>
    </row>
    <row r="14" spans="2:50" ht="15.75" thickTop="1" thickBot="1" x14ac:dyDescent="0.25">
      <c r="B14" s="6">
        <v>2</v>
      </c>
      <c r="C14" s="71">
        <f>I13</f>
        <v>12936.450250774211</v>
      </c>
      <c r="D14" s="71"/>
      <c r="E14" s="71">
        <f t="shared" ref="E14:E24" si="0">H14-G14</f>
        <v>1081.2755783795528</v>
      </c>
      <c r="F14" s="71"/>
      <c r="G14" s="7">
        <f>C14*DATOS!$C$27</f>
        <v>215.60750417957018</v>
      </c>
      <c r="H14" s="7">
        <f>$C$13*(DATOS!$C$27/(1-(1+DATOS!$C$27)^(-$B$24)))</f>
        <v>1296.8830825591231</v>
      </c>
      <c r="I14" s="71">
        <f t="shared" ref="I14:I24" si="1">C14-E14</f>
        <v>11855.174672394658</v>
      </c>
      <c r="J14" s="71"/>
      <c r="L14" s="31">
        <v>2</v>
      </c>
      <c r="M14" s="70">
        <f>S13</f>
        <v>13520.792096327987</v>
      </c>
      <c r="N14" s="70"/>
      <c r="O14" s="70">
        <f t="shared" ref="O14:O36" si="2">R14-Q14</f>
        <v>487.19470206654614</v>
      </c>
      <c r="P14" s="70"/>
      <c r="Q14" s="32">
        <f>M14*DATOS!$C$27</f>
        <v>225.34653493879978</v>
      </c>
      <c r="R14" s="32">
        <f>$M$13*(DATOS!$C$27/(1-(1+DATOS!$C$27)^(-$L$36)))</f>
        <v>712.54123700534592</v>
      </c>
      <c r="S14" s="70">
        <f t="shared" ref="S14:S36" si="3">M14-O14</f>
        <v>13033.59739426144</v>
      </c>
      <c r="T14" s="70"/>
      <c r="V14" s="34">
        <v>2</v>
      </c>
      <c r="W14" s="60">
        <f>AC13</f>
        <v>13713.043166296966</v>
      </c>
      <c r="X14" s="60"/>
      <c r="Y14" s="60">
        <f t="shared" ref="Y14:Y48" si="4">AB14-AA14</f>
        <v>291.73944759808455</v>
      </c>
      <c r="Z14" s="60"/>
      <c r="AA14" s="35">
        <f>W14*DATOS!$C$27</f>
        <v>228.55071943828275</v>
      </c>
      <c r="AB14" s="35">
        <f>$W$13*(DATOS!$C$27/(1-(1+DATOS!$C$27)^(-$V$48)))</f>
        <v>520.29016703636728</v>
      </c>
      <c r="AC14" s="60">
        <f t="shared" ref="AC14:AC48" si="5">W14-Y14</f>
        <v>13421.30371869888</v>
      </c>
      <c r="AD14" s="60"/>
      <c r="AF14" s="36">
        <v>2</v>
      </c>
      <c r="AG14" s="54">
        <f>AM13</f>
        <v>13807.308260519321</v>
      </c>
      <c r="AH14" s="54"/>
      <c r="AI14" s="54">
        <f t="shared" ref="AI14:AI60" si="6">AL14-AK14</f>
        <v>195.903268472024</v>
      </c>
      <c r="AJ14" s="54"/>
      <c r="AK14" s="37">
        <f>AG14*DATOS!$C$27</f>
        <v>230.12180434198868</v>
      </c>
      <c r="AL14" s="37">
        <f>$AG$13*(DATOS!$C$27/(1-(1+DATOS!$C$27)^(-$AF$60)))</f>
        <v>426.02507281401267</v>
      </c>
      <c r="AM14" s="54">
        <f t="shared" ref="AM14" si="7">AG14-AI14</f>
        <v>13611.404992047297</v>
      </c>
      <c r="AN14" s="54"/>
      <c r="AP14" s="39">
        <v>2</v>
      </c>
      <c r="AQ14" s="53">
        <f>AW13</f>
        <v>13862.418961323527</v>
      </c>
      <c r="AR14" s="53"/>
      <c r="AS14" s="53">
        <f t="shared" ref="AS14:AS24" si="8">AV14-AU14</f>
        <v>139.87405598774703</v>
      </c>
      <c r="AT14" s="53"/>
      <c r="AU14" s="40">
        <f>AQ14*DATOS!$C$27</f>
        <v>231.04031602205876</v>
      </c>
      <c r="AV14" s="40">
        <f>$AQ$13*(DATOS!$C$27/(1-(1+DATOS!$C$27)^(-$AP$72)))</f>
        <v>370.91437200980579</v>
      </c>
      <c r="AW14" s="53">
        <f t="shared" ref="AW14:AW24" si="9">AQ14-AS14</f>
        <v>13722.544905335779</v>
      </c>
      <c r="AX14" s="53"/>
    </row>
    <row r="15" spans="2:50" ht="15.75" thickTop="1" thickBot="1" x14ac:dyDescent="0.25">
      <c r="B15" s="6">
        <v>3</v>
      </c>
      <c r="C15" s="71">
        <f t="shared" ref="C15:C24" si="10">I14</f>
        <v>11855.174672394658</v>
      </c>
      <c r="D15" s="71"/>
      <c r="E15" s="71">
        <f t="shared" si="0"/>
        <v>1099.2968380192121</v>
      </c>
      <c r="F15" s="71"/>
      <c r="G15" s="7">
        <f>C15*DATOS!$C$27</f>
        <v>197.58624453991098</v>
      </c>
      <c r="H15" s="7">
        <f>$C$13*(DATOS!$C$27/(1-(1+DATOS!$C$27)^(-$B$24)))</f>
        <v>1296.8830825591231</v>
      </c>
      <c r="I15" s="71">
        <f t="shared" si="1"/>
        <v>10755.877834375446</v>
      </c>
      <c r="J15" s="71"/>
      <c r="L15" s="31">
        <v>3</v>
      </c>
      <c r="M15" s="70">
        <f t="shared" ref="M15:M24" si="11">S14</f>
        <v>13033.59739426144</v>
      </c>
      <c r="N15" s="70"/>
      <c r="O15" s="70">
        <f t="shared" si="2"/>
        <v>495.31461376765526</v>
      </c>
      <c r="P15" s="70"/>
      <c r="Q15" s="32">
        <f>M15*DATOS!$C$27</f>
        <v>217.22662323769066</v>
      </c>
      <c r="R15" s="32">
        <f>$M$13*(DATOS!$C$27/(1-(1+DATOS!$C$27)^(-$L$36)))</f>
        <v>712.54123700534592</v>
      </c>
      <c r="S15" s="70">
        <f t="shared" si="3"/>
        <v>12538.282780493784</v>
      </c>
      <c r="T15" s="70"/>
      <c r="V15" s="34">
        <v>3</v>
      </c>
      <c r="W15" s="60">
        <f t="shared" ref="W15:W48" si="12">AC14</f>
        <v>13421.30371869888</v>
      </c>
      <c r="X15" s="60"/>
      <c r="Y15" s="60">
        <f t="shared" si="4"/>
        <v>296.60177172471924</v>
      </c>
      <c r="Z15" s="60"/>
      <c r="AA15" s="35">
        <f>W15*DATOS!$C$27</f>
        <v>223.68839531164801</v>
      </c>
      <c r="AB15" s="35">
        <f>$W$13*(DATOS!$C$27/(1-(1+DATOS!$C$27)^(-$V$48)))</f>
        <v>520.29016703636728</v>
      </c>
      <c r="AC15" s="60">
        <f t="shared" si="5"/>
        <v>13124.701946974161</v>
      </c>
      <c r="AD15" s="60"/>
      <c r="AF15" s="36">
        <v>3</v>
      </c>
      <c r="AG15" s="54">
        <f t="shared" ref="AG15:AG24" si="13">AM14</f>
        <v>13611.404992047297</v>
      </c>
      <c r="AH15" s="54"/>
      <c r="AI15" s="54">
        <f t="shared" si="6"/>
        <v>199.16832294655774</v>
      </c>
      <c r="AJ15" s="54"/>
      <c r="AK15" s="37">
        <f>AG15*DATOS!$C$27</f>
        <v>226.85674986745494</v>
      </c>
      <c r="AL15" s="37">
        <f>$AG$13*(DATOS!$C$27/(1-(1+DATOS!$C$27)^(-$AF$60)))</f>
        <v>426.02507281401267</v>
      </c>
      <c r="AM15" s="54">
        <f t="shared" ref="AM15:AM60" si="14">AG15-AI15</f>
        <v>13412.236669100739</v>
      </c>
      <c r="AN15" s="54"/>
      <c r="AP15" s="39">
        <v>3</v>
      </c>
      <c r="AQ15" s="53">
        <f t="shared" ref="AQ15:AQ24" si="15">AW14</f>
        <v>13722.544905335779</v>
      </c>
      <c r="AR15" s="53"/>
      <c r="AS15" s="53">
        <f t="shared" si="8"/>
        <v>142.20529025420947</v>
      </c>
      <c r="AT15" s="53"/>
      <c r="AU15" s="40">
        <f>AQ15*DATOS!$C$27</f>
        <v>228.70908175559632</v>
      </c>
      <c r="AV15" s="40">
        <f>$AQ$13*(DATOS!$C$27/(1-(1+DATOS!$C$27)^(-$AP$72)))</f>
        <v>370.91437200980579</v>
      </c>
      <c r="AW15" s="53">
        <f t="shared" si="9"/>
        <v>13580.33961508157</v>
      </c>
      <c r="AX15" s="53"/>
    </row>
    <row r="16" spans="2:50" ht="15.75" thickTop="1" thickBot="1" x14ac:dyDescent="0.25">
      <c r="B16" s="6">
        <v>4</v>
      </c>
      <c r="C16" s="71">
        <f t="shared" si="10"/>
        <v>10755.877834375446</v>
      </c>
      <c r="D16" s="71"/>
      <c r="E16" s="71">
        <f t="shared" si="0"/>
        <v>1117.618451986199</v>
      </c>
      <c r="F16" s="71"/>
      <c r="G16" s="7">
        <f>C16*DATOS!$C$27</f>
        <v>179.26463057292409</v>
      </c>
      <c r="H16" s="7">
        <f>$C$13*(DATOS!$C$27/(1-(1+DATOS!$C$27)^(-$B$24)))</f>
        <v>1296.8830825591231</v>
      </c>
      <c r="I16" s="71">
        <f t="shared" si="1"/>
        <v>9638.2593823892457</v>
      </c>
      <c r="J16" s="71"/>
      <c r="L16" s="31">
        <v>4</v>
      </c>
      <c r="M16" s="70">
        <f t="shared" si="11"/>
        <v>12538.282780493784</v>
      </c>
      <c r="N16" s="70"/>
      <c r="O16" s="70">
        <f t="shared" si="2"/>
        <v>503.56985733044951</v>
      </c>
      <c r="P16" s="70"/>
      <c r="Q16" s="32">
        <f>M16*DATOS!$C$27</f>
        <v>208.97137967489641</v>
      </c>
      <c r="R16" s="32">
        <f>$M$13*(DATOS!$C$27/(1-(1+DATOS!$C$27)^(-$L$36)))</f>
        <v>712.54123700534592</v>
      </c>
      <c r="S16" s="70">
        <f t="shared" si="3"/>
        <v>12034.712923163335</v>
      </c>
      <c r="T16" s="70"/>
      <c r="V16" s="34">
        <v>4</v>
      </c>
      <c r="W16" s="60">
        <f t="shared" si="12"/>
        <v>13124.701946974161</v>
      </c>
      <c r="X16" s="60"/>
      <c r="Y16" s="60">
        <f t="shared" si="4"/>
        <v>301.54513458679793</v>
      </c>
      <c r="Z16" s="60"/>
      <c r="AA16" s="35">
        <f>W16*DATOS!$C$27</f>
        <v>218.74503244956935</v>
      </c>
      <c r="AB16" s="35">
        <f>$W$13*(DATOS!$C$27/(1-(1+DATOS!$C$27)^(-$V$48)))</f>
        <v>520.29016703636728</v>
      </c>
      <c r="AC16" s="60">
        <f t="shared" si="5"/>
        <v>12823.156812387362</v>
      </c>
      <c r="AD16" s="60"/>
      <c r="AF16" s="36">
        <v>4</v>
      </c>
      <c r="AG16" s="54">
        <f t="shared" si="13"/>
        <v>13412.236669100739</v>
      </c>
      <c r="AH16" s="54"/>
      <c r="AI16" s="54">
        <f t="shared" si="6"/>
        <v>202.48779499566703</v>
      </c>
      <c r="AJ16" s="54"/>
      <c r="AK16" s="37">
        <f>AG16*DATOS!$C$27</f>
        <v>223.53727781834564</v>
      </c>
      <c r="AL16" s="37">
        <f>$AG$13*(DATOS!$C$27/(1-(1+DATOS!$C$27)^(-$AF$60)))</f>
        <v>426.02507281401267</v>
      </c>
      <c r="AM16" s="54">
        <f t="shared" si="14"/>
        <v>13209.748874105073</v>
      </c>
      <c r="AN16" s="54"/>
      <c r="AP16" s="39">
        <v>4</v>
      </c>
      <c r="AQ16" s="53">
        <f t="shared" si="15"/>
        <v>13580.33961508157</v>
      </c>
      <c r="AR16" s="53"/>
      <c r="AS16" s="53">
        <f t="shared" si="8"/>
        <v>144.57537842511297</v>
      </c>
      <c r="AT16" s="53"/>
      <c r="AU16" s="40">
        <f>AQ16*DATOS!$C$27</f>
        <v>226.33899358469282</v>
      </c>
      <c r="AV16" s="40">
        <f>$AQ$13*(DATOS!$C$27/(1-(1+DATOS!$C$27)^(-$AP$72)))</f>
        <v>370.91437200980579</v>
      </c>
      <c r="AW16" s="53">
        <f t="shared" si="9"/>
        <v>13435.764236656456</v>
      </c>
      <c r="AX16" s="53"/>
    </row>
    <row r="17" spans="2:50" ht="15.75" thickTop="1" thickBot="1" x14ac:dyDescent="0.25">
      <c r="B17" s="6">
        <v>5</v>
      </c>
      <c r="C17" s="71">
        <f t="shared" si="10"/>
        <v>9638.2593823892457</v>
      </c>
      <c r="D17" s="71"/>
      <c r="E17" s="71">
        <f t="shared" si="0"/>
        <v>1136.2454261859689</v>
      </c>
      <c r="F17" s="71"/>
      <c r="G17" s="7">
        <f>C17*DATOS!$C$27</f>
        <v>160.6376563731541</v>
      </c>
      <c r="H17" s="7">
        <f>$C$13*(DATOS!$C$27/(1-(1+DATOS!$C$27)^(-$B$24)))</f>
        <v>1296.8830825591231</v>
      </c>
      <c r="I17" s="71">
        <f t="shared" si="1"/>
        <v>8502.0139562032764</v>
      </c>
      <c r="J17" s="71"/>
      <c r="L17" s="31">
        <v>5</v>
      </c>
      <c r="M17" s="70">
        <f t="shared" si="11"/>
        <v>12034.712923163335</v>
      </c>
      <c r="N17" s="70"/>
      <c r="O17" s="70">
        <f t="shared" si="2"/>
        <v>511.96268828595703</v>
      </c>
      <c r="P17" s="70"/>
      <c r="Q17" s="32">
        <f>M17*DATOS!$C$27</f>
        <v>200.57854871938892</v>
      </c>
      <c r="R17" s="32">
        <f>$M$13*(DATOS!$C$27/(1-(1+DATOS!$C$27)^(-$L$36)))</f>
        <v>712.54123700534592</v>
      </c>
      <c r="S17" s="70">
        <f t="shared" si="3"/>
        <v>11522.750234877378</v>
      </c>
      <c r="T17" s="70"/>
      <c r="V17" s="34">
        <v>5</v>
      </c>
      <c r="W17" s="60">
        <f t="shared" si="12"/>
        <v>12823.156812387362</v>
      </c>
      <c r="X17" s="60"/>
      <c r="Y17" s="60">
        <f t="shared" si="4"/>
        <v>306.57088682991127</v>
      </c>
      <c r="Z17" s="60"/>
      <c r="AA17" s="35">
        <f>W17*DATOS!$C$27</f>
        <v>213.71928020645603</v>
      </c>
      <c r="AB17" s="35">
        <f>$W$13*(DATOS!$C$27/(1-(1+DATOS!$C$27)^(-$V$48)))</f>
        <v>520.29016703636728</v>
      </c>
      <c r="AC17" s="60">
        <f t="shared" si="5"/>
        <v>12516.585925557451</v>
      </c>
      <c r="AD17" s="60"/>
      <c r="AF17" s="36">
        <v>5</v>
      </c>
      <c r="AG17" s="54">
        <f t="shared" si="13"/>
        <v>13209.748874105073</v>
      </c>
      <c r="AH17" s="54"/>
      <c r="AI17" s="54">
        <f t="shared" si="6"/>
        <v>205.86259157892812</v>
      </c>
      <c r="AJ17" s="54"/>
      <c r="AK17" s="37">
        <f>AG17*DATOS!$C$27</f>
        <v>220.16248123508456</v>
      </c>
      <c r="AL17" s="37">
        <f>$AG$13*(DATOS!$C$27/(1-(1+DATOS!$C$27)^(-$AF$60)))</f>
        <v>426.02507281401267</v>
      </c>
      <c r="AM17" s="54">
        <f t="shared" si="14"/>
        <v>13003.886282526144</v>
      </c>
      <c r="AN17" s="54"/>
      <c r="AP17" s="39">
        <v>5</v>
      </c>
      <c r="AQ17" s="53">
        <f t="shared" si="15"/>
        <v>13435.764236656456</v>
      </c>
      <c r="AR17" s="53"/>
      <c r="AS17" s="53">
        <f t="shared" si="8"/>
        <v>146.98496806553152</v>
      </c>
      <c r="AT17" s="53"/>
      <c r="AU17" s="40">
        <f>AQ17*DATOS!$C$27</f>
        <v>223.92940394427427</v>
      </c>
      <c r="AV17" s="40">
        <f>$AQ$13*(DATOS!$C$27/(1-(1+DATOS!$C$27)^(-$AP$72)))</f>
        <v>370.91437200980579</v>
      </c>
      <c r="AW17" s="53">
        <f t="shared" si="9"/>
        <v>13288.779268590924</v>
      </c>
      <c r="AX17" s="53"/>
    </row>
    <row r="18" spans="2:50" ht="15.75" thickTop="1" thickBot="1" x14ac:dyDescent="0.25">
      <c r="B18" s="6">
        <v>6</v>
      </c>
      <c r="C18" s="71">
        <f t="shared" si="10"/>
        <v>8502.0139562032764</v>
      </c>
      <c r="D18" s="71"/>
      <c r="E18" s="71">
        <f t="shared" si="0"/>
        <v>1155.182849955735</v>
      </c>
      <c r="F18" s="71"/>
      <c r="G18" s="7">
        <f>C18*DATOS!$C$27</f>
        <v>141.70023260338795</v>
      </c>
      <c r="H18" s="7">
        <f>$C$13*(DATOS!$C$27/(1-(1+DATOS!$C$27)^(-$B$24)))</f>
        <v>1296.8830825591231</v>
      </c>
      <c r="I18" s="71">
        <f t="shared" si="1"/>
        <v>7346.8311062475414</v>
      </c>
      <c r="J18" s="71"/>
      <c r="L18" s="31">
        <v>6</v>
      </c>
      <c r="M18" s="70">
        <f t="shared" si="11"/>
        <v>11522.750234877378</v>
      </c>
      <c r="N18" s="70"/>
      <c r="O18" s="70">
        <f t="shared" si="2"/>
        <v>520.49539975738958</v>
      </c>
      <c r="P18" s="70"/>
      <c r="Q18" s="32">
        <f>M18*DATOS!$C$27</f>
        <v>192.04583724795629</v>
      </c>
      <c r="R18" s="32">
        <f>$M$13*(DATOS!$C$27/(1-(1+DATOS!$C$27)^(-$L$36)))</f>
        <v>712.54123700534592</v>
      </c>
      <c r="S18" s="70">
        <f t="shared" si="3"/>
        <v>11002.254835119988</v>
      </c>
      <c r="T18" s="70"/>
      <c r="V18" s="34">
        <v>6</v>
      </c>
      <c r="W18" s="60">
        <f t="shared" si="12"/>
        <v>12516.585925557451</v>
      </c>
      <c r="X18" s="60"/>
      <c r="Y18" s="60">
        <f t="shared" si="4"/>
        <v>311.68040161040977</v>
      </c>
      <c r="Z18" s="60"/>
      <c r="AA18" s="35">
        <f>W18*DATOS!$C$27</f>
        <v>208.60976542595751</v>
      </c>
      <c r="AB18" s="35">
        <f>$W$13*(DATOS!$C$27/(1-(1+DATOS!$C$27)^(-$V$48)))</f>
        <v>520.29016703636728</v>
      </c>
      <c r="AC18" s="60">
        <f t="shared" si="5"/>
        <v>12204.90552394704</v>
      </c>
      <c r="AD18" s="60"/>
      <c r="AF18" s="36">
        <v>6</v>
      </c>
      <c r="AG18" s="54">
        <f t="shared" si="13"/>
        <v>13003.886282526144</v>
      </c>
      <c r="AH18" s="54"/>
      <c r="AI18" s="54">
        <f t="shared" si="6"/>
        <v>209.29363477191029</v>
      </c>
      <c r="AJ18" s="54"/>
      <c r="AK18" s="37">
        <f>AG18*DATOS!$C$27</f>
        <v>216.73143804210238</v>
      </c>
      <c r="AL18" s="37">
        <f>$AG$13*(DATOS!$C$27/(1-(1+DATOS!$C$27)^(-$AF$60)))</f>
        <v>426.02507281401267</v>
      </c>
      <c r="AM18" s="54">
        <f t="shared" si="14"/>
        <v>12794.592647754234</v>
      </c>
      <c r="AN18" s="54"/>
      <c r="AP18" s="39">
        <v>6</v>
      </c>
      <c r="AQ18" s="53">
        <f t="shared" si="15"/>
        <v>13288.779268590924</v>
      </c>
      <c r="AR18" s="53"/>
      <c r="AS18" s="53">
        <f t="shared" si="8"/>
        <v>149.43471753329038</v>
      </c>
      <c r="AT18" s="53"/>
      <c r="AU18" s="40">
        <f>AQ18*DATOS!$C$27</f>
        <v>221.47965447651541</v>
      </c>
      <c r="AV18" s="40">
        <f>$AQ$13*(DATOS!$C$27/(1-(1+DATOS!$C$27)^(-$AP$72)))</f>
        <v>370.91437200980579</v>
      </c>
      <c r="AW18" s="53">
        <f t="shared" si="9"/>
        <v>13139.344551057635</v>
      </c>
      <c r="AX18" s="53"/>
    </row>
    <row r="19" spans="2:50" ht="15.75" thickTop="1" thickBot="1" x14ac:dyDescent="0.25">
      <c r="B19" s="6">
        <v>7</v>
      </c>
      <c r="C19" s="71">
        <f t="shared" si="10"/>
        <v>7346.8311062475414</v>
      </c>
      <c r="D19" s="71"/>
      <c r="E19" s="71">
        <f t="shared" si="0"/>
        <v>1174.4358974549973</v>
      </c>
      <c r="F19" s="71"/>
      <c r="G19" s="7">
        <f>C19*DATOS!$C$27</f>
        <v>122.44718510412569</v>
      </c>
      <c r="H19" s="7">
        <f>$C$13*(DATOS!$C$27/(1-(1+DATOS!$C$27)^(-$B$24)))</f>
        <v>1296.8830825591231</v>
      </c>
      <c r="I19" s="71">
        <f t="shared" si="1"/>
        <v>6172.3952087925445</v>
      </c>
      <c r="J19" s="71"/>
      <c r="L19" s="31">
        <v>7</v>
      </c>
      <c r="M19" s="70">
        <f t="shared" si="11"/>
        <v>11002.254835119988</v>
      </c>
      <c r="N19" s="70"/>
      <c r="O19" s="70">
        <f t="shared" si="2"/>
        <v>529.17032308667945</v>
      </c>
      <c r="P19" s="70"/>
      <c r="Q19" s="32">
        <f>M19*DATOS!$C$27</f>
        <v>183.37091391866645</v>
      </c>
      <c r="R19" s="32">
        <f>$M$13*(DATOS!$C$27/(1-(1+DATOS!$C$27)^(-$L$36)))</f>
        <v>712.54123700534592</v>
      </c>
      <c r="S19" s="70">
        <f t="shared" si="3"/>
        <v>10473.084512033309</v>
      </c>
      <c r="T19" s="70"/>
      <c r="V19" s="34">
        <v>7</v>
      </c>
      <c r="W19" s="60">
        <f t="shared" si="12"/>
        <v>12204.90552394704</v>
      </c>
      <c r="X19" s="60"/>
      <c r="Y19" s="60">
        <f t="shared" si="4"/>
        <v>316.87507497058328</v>
      </c>
      <c r="Z19" s="60"/>
      <c r="AA19" s="35">
        <f>W19*DATOS!$C$27</f>
        <v>203.41509206578399</v>
      </c>
      <c r="AB19" s="35">
        <f>$W$13*(DATOS!$C$27/(1-(1+DATOS!$C$27)^(-$V$48)))</f>
        <v>520.29016703636728</v>
      </c>
      <c r="AC19" s="60">
        <f t="shared" si="5"/>
        <v>11888.030448976457</v>
      </c>
      <c r="AD19" s="60"/>
      <c r="AF19" s="36">
        <v>7</v>
      </c>
      <c r="AG19" s="54">
        <f t="shared" si="13"/>
        <v>12794.592647754234</v>
      </c>
      <c r="AH19" s="54"/>
      <c r="AI19" s="54">
        <f t="shared" si="6"/>
        <v>212.78186201810877</v>
      </c>
      <c r="AJ19" s="54"/>
      <c r="AK19" s="37">
        <f>AG19*DATOS!$C$27</f>
        <v>213.24321079590391</v>
      </c>
      <c r="AL19" s="37">
        <f>$AG$13*(DATOS!$C$27/(1-(1+DATOS!$C$27)^(-$AF$60)))</f>
        <v>426.02507281401267</v>
      </c>
      <c r="AM19" s="54">
        <f t="shared" si="14"/>
        <v>12581.810785736125</v>
      </c>
      <c r="AN19" s="54"/>
      <c r="AP19" s="39">
        <v>7</v>
      </c>
      <c r="AQ19" s="53">
        <f t="shared" si="15"/>
        <v>13139.344551057635</v>
      </c>
      <c r="AR19" s="53"/>
      <c r="AS19" s="53">
        <f t="shared" si="8"/>
        <v>151.92529615884521</v>
      </c>
      <c r="AT19" s="53"/>
      <c r="AU19" s="40">
        <f>AQ19*DATOS!$C$27</f>
        <v>218.98907585096057</v>
      </c>
      <c r="AV19" s="40">
        <f>$AQ$13*(DATOS!$C$27/(1-(1+DATOS!$C$27)^(-$AP$72)))</f>
        <v>370.91437200980579</v>
      </c>
      <c r="AW19" s="53">
        <f t="shared" si="9"/>
        <v>12987.41925489879</v>
      </c>
      <c r="AX19" s="53"/>
    </row>
    <row r="20" spans="2:50" ht="15.75" thickTop="1" thickBot="1" x14ac:dyDescent="0.25">
      <c r="B20" s="6">
        <v>8</v>
      </c>
      <c r="C20" s="71">
        <f t="shared" si="10"/>
        <v>6172.3952087925445</v>
      </c>
      <c r="D20" s="71"/>
      <c r="E20" s="71">
        <f t="shared" si="0"/>
        <v>1194.0098290792473</v>
      </c>
      <c r="F20" s="71"/>
      <c r="G20" s="7">
        <f>C20*DATOS!$C$27</f>
        <v>102.87325347987574</v>
      </c>
      <c r="H20" s="7">
        <f>$C$13*(DATOS!$C$27/(1-(1+DATOS!$C$27)^(-$B$24)))</f>
        <v>1296.8830825591231</v>
      </c>
      <c r="I20" s="71">
        <f t="shared" si="1"/>
        <v>4978.385379713297</v>
      </c>
      <c r="J20" s="71"/>
      <c r="L20" s="31">
        <v>8</v>
      </c>
      <c r="M20" s="70">
        <f t="shared" si="11"/>
        <v>10473.084512033309</v>
      </c>
      <c r="N20" s="70"/>
      <c r="O20" s="70">
        <f t="shared" si="2"/>
        <v>537.98982847145749</v>
      </c>
      <c r="P20" s="70"/>
      <c r="Q20" s="32">
        <f>M20*DATOS!$C$27</f>
        <v>174.55140853388849</v>
      </c>
      <c r="R20" s="32">
        <f>$M$13*(DATOS!$C$27/(1-(1+DATOS!$C$27)^(-$L$36)))</f>
        <v>712.54123700534592</v>
      </c>
      <c r="S20" s="70">
        <f t="shared" si="3"/>
        <v>9935.0946835618506</v>
      </c>
      <c r="T20" s="70"/>
      <c r="V20" s="34">
        <v>8</v>
      </c>
      <c r="W20" s="60">
        <f t="shared" si="12"/>
        <v>11888.030448976457</v>
      </c>
      <c r="X20" s="60"/>
      <c r="Y20" s="60">
        <f t="shared" si="4"/>
        <v>322.15632622009298</v>
      </c>
      <c r="Z20" s="60"/>
      <c r="AA20" s="35">
        <f>W20*DATOS!$C$27</f>
        <v>198.13384081627427</v>
      </c>
      <c r="AB20" s="35">
        <f>$W$13*(DATOS!$C$27/(1-(1+DATOS!$C$27)^(-$V$48)))</f>
        <v>520.29016703636728</v>
      </c>
      <c r="AC20" s="60">
        <f t="shared" si="5"/>
        <v>11565.874122756364</v>
      </c>
      <c r="AD20" s="60"/>
      <c r="AF20" s="36">
        <v>8</v>
      </c>
      <c r="AG20" s="54">
        <f t="shared" si="13"/>
        <v>12581.810785736125</v>
      </c>
      <c r="AH20" s="54"/>
      <c r="AI20" s="54">
        <f t="shared" si="6"/>
        <v>216.32822638507727</v>
      </c>
      <c r="AJ20" s="54"/>
      <c r="AK20" s="37">
        <f>AG20*DATOS!$C$27</f>
        <v>209.6968464289354</v>
      </c>
      <c r="AL20" s="37">
        <f>$AG$13*(DATOS!$C$27/(1-(1+DATOS!$C$27)^(-$AF$60)))</f>
        <v>426.02507281401267</v>
      </c>
      <c r="AM20" s="54">
        <f t="shared" si="14"/>
        <v>12365.482559351047</v>
      </c>
      <c r="AN20" s="54"/>
      <c r="AP20" s="39">
        <v>8</v>
      </c>
      <c r="AQ20" s="53">
        <f t="shared" si="15"/>
        <v>12987.41925489879</v>
      </c>
      <c r="AR20" s="53"/>
      <c r="AS20" s="53">
        <f t="shared" si="8"/>
        <v>154.45738442815929</v>
      </c>
      <c r="AT20" s="53"/>
      <c r="AU20" s="40">
        <f>AQ20*DATOS!$C$27</f>
        <v>216.4569875816465</v>
      </c>
      <c r="AV20" s="40">
        <f>$AQ$13*(DATOS!$C$27/(1-(1+DATOS!$C$27)^(-$AP$72)))</f>
        <v>370.91437200980579</v>
      </c>
      <c r="AW20" s="53">
        <f t="shared" si="9"/>
        <v>12832.961870470632</v>
      </c>
      <c r="AX20" s="53"/>
    </row>
    <row r="21" spans="2:50" ht="15.75" thickTop="1" thickBot="1" x14ac:dyDescent="0.25">
      <c r="B21" s="6">
        <v>9</v>
      </c>
      <c r="C21" s="71">
        <f t="shared" si="10"/>
        <v>4978.385379713297</v>
      </c>
      <c r="D21" s="71"/>
      <c r="E21" s="71">
        <f t="shared" si="0"/>
        <v>1213.9099928972348</v>
      </c>
      <c r="F21" s="71"/>
      <c r="G21" s="7">
        <f>C21*DATOS!$C$27</f>
        <v>82.973089661888281</v>
      </c>
      <c r="H21" s="7">
        <f>$C$13*(DATOS!$C$27/(1-(1+DATOS!$C$27)^(-$B$24)))</f>
        <v>1296.8830825591231</v>
      </c>
      <c r="I21" s="71">
        <f t="shared" si="1"/>
        <v>3764.4753868160624</v>
      </c>
      <c r="J21" s="71"/>
      <c r="L21" s="31">
        <v>9</v>
      </c>
      <c r="M21" s="70">
        <f t="shared" si="11"/>
        <v>9935.0946835618506</v>
      </c>
      <c r="N21" s="70"/>
      <c r="O21" s="70">
        <f t="shared" si="2"/>
        <v>546.95632561264847</v>
      </c>
      <c r="P21" s="70"/>
      <c r="Q21" s="32">
        <f>M21*DATOS!$C$27</f>
        <v>165.58491139269751</v>
      </c>
      <c r="R21" s="32">
        <f>$M$13*(DATOS!$C$27/(1-(1+DATOS!$C$27)^(-$L$36)))</f>
        <v>712.54123700534592</v>
      </c>
      <c r="S21" s="70">
        <f t="shared" si="3"/>
        <v>9388.1383579492031</v>
      </c>
      <c r="T21" s="70"/>
      <c r="V21" s="34">
        <v>9</v>
      </c>
      <c r="W21" s="60">
        <f t="shared" si="12"/>
        <v>11565.874122756364</v>
      </c>
      <c r="X21" s="60"/>
      <c r="Y21" s="60">
        <f t="shared" si="4"/>
        <v>327.52559832376119</v>
      </c>
      <c r="Z21" s="60"/>
      <c r="AA21" s="35">
        <f>W21*DATOS!$C$27</f>
        <v>192.76456871260606</v>
      </c>
      <c r="AB21" s="35">
        <f>$W$13*(DATOS!$C$27/(1-(1+DATOS!$C$27)^(-$V$48)))</f>
        <v>520.29016703636728</v>
      </c>
      <c r="AC21" s="60">
        <f t="shared" si="5"/>
        <v>11238.348524432604</v>
      </c>
      <c r="AD21" s="60"/>
      <c r="AF21" s="36">
        <v>9</v>
      </c>
      <c r="AG21" s="54">
        <f t="shared" si="13"/>
        <v>12365.482559351047</v>
      </c>
      <c r="AH21" s="54"/>
      <c r="AI21" s="54">
        <f t="shared" si="6"/>
        <v>219.93369682482856</v>
      </c>
      <c r="AJ21" s="54"/>
      <c r="AK21" s="37">
        <f>AG21*DATOS!$C$27</f>
        <v>206.09137598918412</v>
      </c>
      <c r="AL21" s="37">
        <f>$AG$13*(DATOS!$C$27/(1-(1+DATOS!$C$27)^(-$AF$60)))</f>
        <v>426.02507281401267</v>
      </c>
      <c r="AM21" s="54">
        <f t="shared" si="14"/>
        <v>12145.548862526219</v>
      </c>
      <c r="AN21" s="54"/>
      <c r="AP21" s="39">
        <v>9</v>
      </c>
      <c r="AQ21" s="53">
        <f t="shared" si="15"/>
        <v>12832.961870470632</v>
      </c>
      <c r="AR21" s="53"/>
      <c r="AS21" s="53">
        <f>AV21-AU21</f>
        <v>157.0316741686286</v>
      </c>
      <c r="AT21" s="53"/>
      <c r="AU21" s="40">
        <f>AQ21*DATOS!$C$27</f>
        <v>213.88269784117719</v>
      </c>
      <c r="AV21" s="40">
        <f>$AQ$13*(DATOS!$C$27/(1-(1+DATOS!$C$27)^(-$AP$72)))</f>
        <v>370.91437200980579</v>
      </c>
      <c r="AW21" s="53">
        <f t="shared" si="9"/>
        <v>12675.930196302003</v>
      </c>
      <c r="AX21" s="53"/>
    </row>
    <row r="22" spans="2:50" ht="15.75" thickTop="1" thickBot="1" x14ac:dyDescent="0.25">
      <c r="B22" s="6">
        <v>10</v>
      </c>
      <c r="C22" s="71">
        <f t="shared" si="10"/>
        <v>3764.4753868160624</v>
      </c>
      <c r="D22" s="71"/>
      <c r="E22" s="71">
        <f t="shared" si="0"/>
        <v>1234.1418261121887</v>
      </c>
      <c r="F22" s="71"/>
      <c r="G22" s="7">
        <f>C22*DATOS!$C$27</f>
        <v>62.741256446934372</v>
      </c>
      <c r="H22" s="7">
        <f>$C$13*(DATOS!$C$27/(1-(1+DATOS!$C$27)^(-$B$24)))</f>
        <v>1296.8830825591231</v>
      </c>
      <c r="I22" s="71">
        <f t="shared" si="1"/>
        <v>2530.3335607038734</v>
      </c>
      <c r="J22" s="71"/>
      <c r="L22" s="31">
        <v>10</v>
      </c>
      <c r="M22" s="70">
        <f t="shared" si="11"/>
        <v>9388.1383579492031</v>
      </c>
      <c r="N22" s="70"/>
      <c r="O22" s="70">
        <f t="shared" si="2"/>
        <v>556.07226437285919</v>
      </c>
      <c r="P22" s="70"/>
      <c r="Q22" s="32">
        <f>M22*DATOS!$C$27</f>
        <v>156.46897263248673</v>
      </c>
      <c r="R22" s="32">
        <f>$M$13*(DATOS!$C$27/(1-(1+DATOS!$C$27)^(-$L$36)))</f>
        <v>712.54123700534592</v>
      </c>
      <c r="S22" s="70">
        <f t="shared" si="3"/>
        <v>8832.0660935763444</v>
      </c>
      <c r="T22" s="70"/>
      <c r="V22" s="34">
        <v>10</v>
      </c>
      <c r="W22" s="60">
        <f t="shared" si="12"/>
        <v>11238.348524432604</v>
      </c>
      <c r="X22" s="60"/>
      <c r="Y22" s="60">
        <f t="shared" si="4"/>
        <v>332.98435829582388</v>
      </c>
      <c r="Z22" s="60"/>
      <c r="AA22" s="35">
        <f>W22*DATOS!$C$27</f>
        <v>187.3058087405434</v>
      </c>
      <c r="AB22" s="35">
        <f>$W$13*(DATOS!$C$27/(1-(1+DATOS!$C$27)^(-$V$48)))</f>
        <v>520.29016703636728</v>
      </c>
      <c r="AC22" s="60">
        <f t="shared" si="5"/>
        <v>10905.36416613678</v>
      </c>
      <c r="AD22" s="60"/>
      <c r="AF22" s="36">
        <v>10</v>
      </c>
      <c r="AG22" s="54">
        <f t="shared" si="13"/>
        <v>12145.548862526219</v>
      </c>
      <c r="AH22" s="54"/>
      <c r="AI22" s="54">
        <f t="shared" si="6"/>
        <v>223.5992584385757</v>
      </c>
      <c r="AJ22" s="54"/>
      <c r="AK22" s="37">
        <f>AG22*DATOS!$C$27</f>
        <v>202.42581437543697</v>
      </c>
      <c r="AL22" s="37">
        <f>$AG$13*(DATOS!$C$27/(1-(1+DATOS!$C$27)^(-$AF$60)))</f>
        <v>426.02507281401267</v>
      </c>
      <c r="AM22" s="54">
        <f t="shared" si="14"/>
        <v>11921.949604087644</v>
      </c>
      <c r="AN22" s="54"/>
      <c r="AP22" s="39">
        <v>10</v>
      </c>
      <c r="AQ22" s="53">
        <f t="shared" si="15"/>
        <v>12675.930196302003</v>
      </c>
      <c r="AR22" s="53"/>
      <c r="AS22" s="53">
        <f t="shared" si="8"/>
        <v>159.64886873810576</v>
      </c>
      <c r="AT22" s="53"/>
      <c r="AU22" s="40">
        <f>AQ22*DATOS!$C$27</f>
        <v>211.26550327170003</v>
      </c>
      <c r="AV22" s="40">
        <f>$AQ$13*(DATOS!$C$27/(1-(1+DATOS!$C$27)^(-$AP$72)))</f>
        <v>370.91437200980579</v>
      </c>
      <c r="AW22" s="53">
        <f t="shared" si="9"/>
        <v>12516.281327563896</v>
      </c>
      <c r="AX22" s="53"/>
    </row>
    <row r="23" spans="2:50" ht="15.75" thickTop="1" thickBot="1" x14ac:dyDescent="0.25">
      <c r="B23" s="6">
        <v>11</v>
      </c>
      <c r="C23" s="71">
        <f t="shared" si="10"/>
        <v>2530.3335607038734</v>
      </c>
      <c r="D23" s="71"/>
      <c r="E23" s="71">
        <f t="shared" si="0"/>
        <v>1254.7108565473918</v>
      </c>
      <c r="F23" s="71"/>
      <c r="G23" s="7">
        <f>C23*DATOS!$C$27</f>
        <v>42.172226011731226</v>
      </c>
      <c r="H23" s="7">
        <f>$C$13*(DATOS!$C$27/(1-(1+DATOS!$C$27)^(-$B$24)))</f>
        <v>1296.8830825591231</v>
      </c>
      <c r="I23" s="71">
        <f t="shared" si="1"/>
        <v>1275.6227041564816</v>
      </c>
      <c r="J23" s="71"/>
      <c r="L23" s="31">
        <v>11</v>
      </c>
      <c r="M23" s="70">
        <f t="shared" si="11"/>
        <v>8832.0660935763444</v>
      </c>
      <c r="N23" s="70"/>
      <c r="O23" s="70">
        <f t="shared" si="2"/>
        <v>565.3401354457402</v>
      </c>
      <c r="P23" s="70"/>
      <c r="Q23" s="32">
        <f>M23*DATOS!$C$27</f>
        <v>147.20110155960575</v>
      </c>
      <c r="R23" s="32">
        <f>$M$13*(DATOS!$C$27/(1-(1+DATOS!$C$27)^(-$L$36)))</f>
        <v>712.54123700534592</v>
      </c>
      <c r="S23" s="70">
        <f t="shared" si="3"/>
        <v>8266.7259581306043</v>
      </c>
      <c r="T23" s="70"/>
      <c r="V23" s="34">
        <v>11</v>
      </c>
      <c r="W23" s="60">
        <f t="shared" si="12"/>
        <v>10905.36416613678</v>
      </c>
      <c r="X23" s="60"/>
      <c r="Y23" s="60">
        <f t="shared" si="4"/>
        <v>338.53409760075431</v>
      </c>
      <c r="Z23" s="60"/>
      <c r="AA23" s="35">
        <f>W23*DATOS!$C$27</f>
        <v>181.756069435613</v>
      </c>
      <c r="AB23" s="35">
        <f>$W$13*(DATOS!$C$27/(1-(1+DATOS!$C$27)^(-$V$48)))</f>
        <v>520.29016703636728</v>
      </c>
      <c r="AC23" s="60">
        <f t="shared" si="5"/>
        <v>10566.830068536026</v>
      </c>
      <c r="AD23" s="60"/>
      <c r="AF23" s="36">
        <v>11</v>
      </c>
      <c r="AG23" s="54">
        <f t="shared" si="13"/>
        <v>11921.949604087644</v>
      </c>
      <c r="AH23" s="54"/>
      <c r="AI23" s="54">
        <f t="shared" si="6"/>
        <v>227.32591274588529</v>
      </c>
      <c r="AJ23" s="54"/>
      <c r="AK23" s="37">
        <f>AG23*DATOS!$C$27</f>
        <v>198.69916006812738</v>
      </c>
      <c r="AL23" s="37">
        <f>$AG$13*(DATOS!$C$27/(1-(1+DATOS!$C$27)^(-$AF$60)))</f>
        <v>426.02507281401267</v>
      </c>
      <c r="AM23" s="54">
        <f t="shared" si="14"/>
        <v>11694.623691341758</v>
      </c>
      <c r="AN23" s="54"/>
      <c r="AP23" s="39">
        <v>11</v>
      </c>
      <c r="AQ23" s="53">
        <f t="shared" si="15"/>
        <v>12516.281327563896</v>
      </c>
      <c r="AR23" s="53"/>
      <c r="AS23" s="53">
        <f t="shared" si="8"/>
        <v>162.30968321707419</v>
      </c>
      <c r="AT23" s="53"/>
      <c r="AU23" s="40">
        <f>AQ23*DATOS!$C$27</f>
        <v>208.60468879273159</v>
      </c>
      <c r="AV23" s="40">
        <f>$AQ$13*(DATOS!$C$27/(1-(1+DATOS!$C$27)^(-$AP$72)))</f>
        <v>370.91437200980579</v>
      </c>
      <c r="AW23" s="53">
        <f t="shared" si="9"/>
        <v>12353.971644346822</v>
      </c>
      <c r="AX23" s="53"/>
    </row>
    <row r="24" spans="2:50" ht="15.75" thickTop="1" thickBot="1" x14ac:dyDescent="0.25">
      <c r="B24" s="6">
        <v>12</v>
      </c>
      <c r="C24" s="71">
        <f t="shared" si="10"/>
        <v>1275.6227041564816</v>
      </c>
      <c r="D24" s="71"/>
      <c r="E24" s="71">
        <f t="shared" si="0"/>
        <v>1275.6227041565151</v>
      </c>
      <c r="F24" s="71"/>
      <c r="G24" s="7">
        <f>C24*DATOS!$C$27</f>
        <v>21.260378402608026</v>
      </c>
      <c r="H24" s="7">
        <f>$C$13*(DATOS!$C$27/(1-(1+DATOS!$C$27)^(-$B$24)))</f>
        <v>1296.8830825591231</v>
      </c>
      <c r="I24" s="71">
        <f t="shared" si="1"/>
        <v>-3.3423930290155113E-11</v>
      </c>
      <c r="J24" s="71"/>
      <c r="L24" s="31">
        <v>12</v>
      </c>
      <c r="M24" s="70">
        <f t="shared" si="11"/>
        <v>8266.7259581306043</v>
      </c>
      <c r="N24" s="70"/>
      <c r="O24" s="70">
        <f t="shared" si="2"/>
        <v>574.76247103650257</v>
      </c>
      <c r="P24" s="70"/>
      <c r="Q24" s="32">
        <f>M24*DATOS!$C$27</f>
        <v>137.7787659688434</v>
      </c>
      <c r="R24" s="32">
        <f>$M$13*(DATOS!$C$27/(1-(1+DATOS!$C$27)^(-$L$36)))</f>
        <v>712.54123700534592</v>
      </c>
      <c r="S24" s="70">
        <f t="shared" si="3"/>
        <v>7691.9634870941018</v>
      </c>
      <c r="T24" s="70"/>
      <c r="V24" s="34">
        <v>12</v>
      </c>
      <c r="W24" s="60">
        <f t="shared" si="12"/>
        <v>10566.830068536026</v>
      </c>
      <c r="X24" s="60"/>
      <c r="Y24" s="60">
        <f t="shared" si="4"/>
        <v>344.17633256076681</v>
      </c>
      <c r="Z24" s="60"/>
      <c r="AA24" s="35">
        <f>W24*DATOS!$C$27</f>
        <v>176.11383447560044</v>
      </c>
      <c r="AB24" s="35">
        <f>$W$13*(DATOS!$C$27/(1-(1+DATOS!$C$27)^(-$V$48)))</f>
        <v>520.29016703636728</v>
      </c>
      <c r="AC24" s="60">
        <f t="shared" si="5"/>
        <v>10222.65373597526</v>
      </c>
      <c r="AD24" s="60"/>
      <c r="AF24" s="36">
        <v>12</v>
      </c>
      <c r="AG24" s="54">
        <f t="shared" si="13"/>
        <v>11694.623691341758</v>
      </c>
      <c r="AH24" s="54"/>
      <c r="AI24" s="54">
        <f t="shared" si="6"/>
        <v>231.11467795831672</v>
      </c>
      <c r="AJ24" s="54"/>
      <c r="AK24" s="37">
        <f>AG24*DATOS!$C$27</f>
        <v>194.91039485569596</v>
      </c>
      <c r="AL24" s="37">
        <f>$AG$13*(DATOS!$C$27/(1-(1+DATOS!$C$27)^(-$AF$60)))</f>
        <v>426.02507281401267</v>
      </c>
      <c r="AM24" s="54">
        <f t="shared" si="14"/>
        <v>11463.509013383442</v>
      </c>
      <c r="AN24" s="54"/>
      <c r="AP24" s="39">
        <v>12</v>
      </c>
      <c r="AQ24" s="53">
        <f t="shared" si="15"/>
        <v>12353.971644346822</v>
      </c>
      <c r="AR24" s="53"/>
      <c r="AS24" s="53">
        <f t="shared" si="8"/>
        <v>165.01484460402543</v>
      </c>
      <c r="AT24" s="53"/>
      <c r="AU24" s="40">
        <f>AQ24*DATOS!$C$27</f>
        <v>205.89952740578036</v>
      </c>
      <c r="AV24" s="40">
        <f>$AQ$13*(DATOS!$C$27/(1-(1+DATOS!$C$27)^(-$AP$72)))</f>
        <v>370.91437200980579</v>
      </c>
      <c r="AW24" s="53">
        <f t="shared" si="9"/>
        <v>12188.956799742797</v>
      </c>
      <c r="AX24" s="53"/>
    </row>
    <row r="25" spans="2:50" ht="15.75" thickTop="1" thickBot="1" x14ac:dyDescent="0.25">
      <c r="L25" s="31">
        <v>13</v>
      </c>
      <c r="M25" s="70">
        <f t="shared" ref="M25:M36" si="16">S24</f>
        <v>7691.9634870941018</v>
      </c>
      <c r="N25" s="70"/>
      <c r="O25" s="70">
        <f t="shared" si="2"/>
        <v>584.3418455537776</v>
      </c>
      <c r="P25" s="70"/>
      <c r="Q25" s="32">
        <f>M25*DATOS!$C$27</f>
        <v>128.19939145156837</v>
      </c>
      <c r="R25" s="32">
        <f>$M$13*(DATOS!$C$27/(1-(1+DATOS!$C$27)^(-$L$36)))</f>
        <v>712.54123700534592</v>
      </c>
      <c r="S25" s="70">
        <f t="shared" si="3"/>
        <v>7107.6216415403242</v>
      </c>
      <c r="T25" s="70"/>
      <c r="V25" s="34">
        <v>13</v>
      </c>
      <c r="W25" s="60">
        <f t="shared" si="12"/>
        <v>10222.65373597526</v>
      </c>
      <c r="X25" s="60"/>
      <c r="Y25" s="60">
        <f t="shared" si="4"/>
        <v>349.91260477011292</v>
      </c>
      <c r="Z25" s="60"/>
      <c r="AA25" s="35">
        <f>W25*DATOS!$C$27</f>
        <v>170.37756226625433</v>
      </c>
      <c r="AB25" s="35">
        <f>$W$13*(DATOS!$C$27/(1-(1+DATOS!$C$27)^(-$V$48)))</f>
        <v>520.29016703636728</v>
      </c>
      <c r="AC25" s="60">
        <f t="shared" si="5"/>
        <v>9872.7411312051481</v>
      </c>
      <c r="AD25" s="60"/>
      <c r="AF25" s="36">
        <v>13</v>
      </c>
      <c r="AG25" s="54">
        <f t="shared" ref="AG25:AG60" si="17">AM24</f>
        <v>11463.509013383442</v>
      </c>
      <c r="AH25" s="54"/>
      <c r="AI25" s="54">
        <f t="shared" si="6"/>
        <v>234.96658925762199</v>
      </c>
      <c r="AJ25" s="54"/>
      <c r="AK25" s="37">
        <f>AG25*DATOS!$C$27</f>
        <v>191.05848355639068</v>
      </c>
      <c r="AL25" s="37">
        <f>$AG$13*(DATOS!$C$27/(1-(1+DATOS!$C$27)^(-$AF$60)))</f>
        <v>426.02507281401267</v>
      </c>
      <c r="AM25" s="54">
        <f t="shared" si="14"/>
        <v>11228.542424125821</v>
      </c>
      <c r="AN25" s="54"/>
      <c r="AP25" s="39">
        <v>13</v>
      </c>
      <c r="AQ25" s="53">
        <f t="shared" ref="AQ25:AQ72" si="18">AW24</f>
        <v>12188.956799742797</v>
      </c>
      <c r="AR25" s="53"/>
      <c r="AS25" s="53">
        <f t="shared" ref="AS25:AS72" si="19">AV25-AU25</f>
        <v>167.76509201409252</v>
      </c>
      <c r="AT25" s="53"/>
      <c r="AU25" s="40">
        <f>AQ25*DATOS!$C$27</f>
        <v>203.14927999571327</v>
      </c>
      <c r="AV25" s="40">
        <f>$AQ$13*(DATOS!$C$27/(1-(1+DATOS!$C$27)^(-$AP$72)))</f>
        <v>370.91437200980579</v>
      </c>
      <c r="AW25" s="53">
        <f t="shared" ref="AW25:AW72" si="20">AQ25-AS25</f>
        <v>12021.191707728703</v>
      </c>
      <c r="AX25" s="53"/>
    </row>
    <row r="26" spans="2:50" ht="15.75" thickTop="1" thickBot="1" x14ac:dyDescent="0.25">
      <c r="G26" s="18">
        <f>SUM(G13:G24)</f>
        <v>1562.5969907094438</v>
      </c>
      <c r="L26" s="31">
        <v>14</v>
      </c>
      <c r="M26" s="70">
        <f t="shared" si="16"/>
        <v>7107.6216415403242</v>
      </c>
      <c r="N26" s="70"/>
      <c r="O26" s="70">
        <f t="shared" si="2"/>
        <v>594.08087631300714</v>
      </c>
      <c r="P26" s="70"/>
      <c r="Q26" s="32">
        <f>M26*DATOS!$C$27</f>
        <v>118.46036069233874</v>
      </c>
      <c r="R26" s="32">
        <f>$M$13*(DATOS!$C$27/(1-(1+DATOS!$C$27)^(-$L$36)))</f>
        <v>712.54123700534592</v>
      </c>
      <c r="S26" s="70">
        <f t="shared" si="3"/>
        <v>6513.540765227317</v>
      </c>
      <c r="T26" s="70"/>
      <c r="V26" s="34">
        <v>14</v>
      </c>
      <c r="W26" s="60">
        <f t="shared" si="12"/>
        <v>9872.7411312051481</v>
      </c>
      <c r="X26" s="60"/>
      <c r="Y26" s="60">
        <f t="shared" si="4"/>
        <v>355.74448151628144</v>
      </c>
      <c r="Z26" s="60"/>
      <c r="AA26" s="35">
        <f>W26*DATOS!$C$27</f>
        <v>164.54568552008581</v>
      </c>
      <c r="AB26" s="35">
        <f>$W$13*(DATOS!$C$27/(1-(1+DATOS!$C$27)^(-$V$48)))</f>
        <v>520.29016703636728</v>
      </c>
      <c r="AC26" s="60">
        <f t="shared" si="5"/>
        <v>9516.9966496888665</v>
      </c>
      <c r="AD26" s="60"/>
      <c r="AF26" s="36">
        <v>14</v>
      </c>
      <c r="AG26" s="54">
        <f t="shared" si="17"/>
        <v>11228.542424125821</v>
      </c>
      <c r="AH26" s="54"/>
      <c r="AI26" s="54">
        <f t="shared" si="6"/>
        <v>238.88269907858233</v>
      </c>
      <c r="AJ26" s="54"/>
      <c r="AK26" s="37">
        <f>AG26*DATOS!$C$27</f>
        <v>187.14237373543034</v>
      </c>
      <c r="AL26" s="37">
        <f>$AG$13*(DATOS!$C$27/(1-(1+DATOS!$C$27)^(-$AF$60)))</f>
        <v>426.02507281401267</v>
      </c>
      <c r="AM26" s="54">
        <f t="shared" si="14"/>
        <v>10989.659725047239</v>
      </c>
      <c r="AN26" s="54"/>
      <c r="AP26" s="39">
        <v>14</v>
      </c>
      <c r="AQ26" s="53">
        <f t="shared" si="18"/>
        <v>12021.191707728703</v>
      </c>
      <c r="AR26" s="53"/>
      <c r="AS26" s="53">
        <f t="shared" si="19"/>
        <v>170.56117688099405</v>
      </c>
      <c r="AT26" s="53"/>
      <c r="AU26" s="40">
        <f>AQ26*DATOS!$C$27</f>
        <v>200.35319512881173</v>
      </c>
      <c r="AV26" s="40">
        <f>$AQ$13*(DATOS!$C$27/(1-(1+DATOS!$C$27)^(-$AP$72)))</f>
        <v>370.91437200980579</v>
      </c>
      <c r="AW26" s="53">
        <f t="shared" si="20"/>
        <v>11850.630530847709</v>
      </c>
      <c r="AX26" s="53"/>
    </row>
    <row r="27" spans="2:50" ht="15.75" thickTop="1" thickBot="1" x14ac:dyDescent="0.25">
      <c r="L27" s="31">
        <v>15</v>
      </c>
      <c r="M27" s="70">
        <f t="shared" si="16"/>
        <v>6513.540765227317</v>
      </c>
      <c r="N27" s="70"/>
      <c r="O27" s="70">
        <f t="shared" si="2"/>
        <v>603.98222425155734</v>
      </c>
      <c r="P27" s="70"/>
      <c r="Q27" s="32">
        <f>M27*DATOS!$C$27</f>
        <v>108.55901275378862</v>
      </c>
      <c r="R27" s="32">
        <f>$M$13*(DATOS!$C$27/(1-(1+DATOS!$C$27)^(-$L$36)))</f>
        <v>712.54123700534592</v>
      </c>
      <c r="S27" s="70">
        <f t="shared" si="3"/>
        <v>5909.5585409757596</v>
      </c>
      <c r="T27" s="70"/>
      <c r="V27" s="34">
        <v>15</v>
      </c>
      <c r="W27" s="60">
        <f t="shared" si="12"/>
        <v>9516.9966496888665</v>
      </c>
      <c r="X27" s="60"/>
      <c r="Y27" s="60">
        <f t="shared" si="4"/>
        <v>361.67355620821951</v>
      </c>
      <c r="Z27" s="60"/>
      <c r="AA27" s="35">
        <f>W27*DATOS!$C$27</f>
        <v>158.61661082814777</v>
      </c>
      <c r="AB27" s="35">
        <f>$W$13*(DATOS!$C$27/(1-(1+DATOS!$C$27)^(-$V$48)))</f>
        <v>520.29016703636728</v>
      </c>
      <c r="AC27" s="60">
        <f t="shared" si="5"/>
        <v>9155.323093480647</v>
      </c>
      <c r="AD27" s="60"/>
      <c r="AF27" s="36">
        <v>15</v>
      </c>
      <c r="AG27" s="54">
        <f t="shared" si="17"/>
        <v>10989.659725047239</v>
      </c>
      <c r="AH27" s="54"/>
      <c r="AI27" s="54">
        <f t="shared" si="6"/>
        <v>242.86407739655868</v>
      </c>
      <c r="AJ27" s="54"/>
      <c r="AK27" s="37">
        <f>AG27*DATOS!$C$27</f>
        <v>183.16099541745399</v>
      </c>
      <c r="AL27" s="37">
        <f>$AG$13*(DATOS!$C$27/(1-(1+DATOS!$C$27)^(-$AF$60)))</f>
        <v>426.02507281401267</v>
      </c>
      <c r="AM27" s="54">
        <f t="shared" si="14"/>
        <v>10746.795647650681</v>
      </c>
      <c r="AN27" s="54"/>
      <c r="AP27" s="39">
        <v>15</v>
      </c>
      <c r="AQ27" s="53">
        <f t="shared" si="18"/>
        <v>11850.630530847709</v>
      </c>
      <c r="AR27" s="53"/>
      <c r="AS27" s="53">
        <f t="shared" si="19"/>
        <v>173.40386316234395</v>
      </c>
      <c r="AT27" s="53"/>
      <c r="AU27" s="40">
        <f>AQ27*DATOS!$C$27</f>
        <v>197.51050884746184</v>
      </c>
      <c r="AV27" s="40">
        <f>$AQ$13*(DATOS!$C$27/(1-(1+DATOS!$C$27)^(-$AP$72)))</f>
        <v>370.91437200980579</v>
      </c>
      <c r="AW27" s="53">
        <f t="shared" si="20"/>
        <v>11677.226667685365</v>
      </c>
      <c r="AX27" s="53"/>
    </row>
    <row r="28" spans="2:50" ht="17.25" thickTop="1" thickBot="1" x14ac:dyDescent="0.3">
      <c r="B28" s="68" t="s">
        <v>13</v>
      </c>
      <c r="C28" s="68"/>
      <c r="D28" s="68"/>
      <c r="L28" s="31">
        <v>16</v>
      </c>
      <c r="M28" s="70">
        <f t="shared" si="16"/>
        <v>5909.5585409757596</v>
      </c>
      <c r="N28" s="70"/>
      <c r="O28" s="70">
        <f t="shared" si="2"/>
        <v>614.04859465574987</v>
      </c>
      <c r="P28" s="70"/>
      <c r="Q28" s="32">
        <f>M28*DATOS!$C$27</f>
        <v>98.492642349595997</v>
      </c>
      <c r="R28" s="32">
        <f>$M$13*(DATOS!$C$27/(1-(1+DATOS!$C$27)^(-$L$36)))</f>
        <v>712.54123700534592</v>
      </c>
      <c r="S28" s="70">
        <f t="shared" si="3"/>
        <v>5295.5099463200095</v>
      </c>
      <c r="T28" s="70"/>
      <c r="V28" s="34">
        <v>16</v>
      </c>
      <c r="W28" s="60">
        <f t="shared" si="12"/>
        <v>9155.323093480647</v>
      </c>
      <c r="X28" s="60"/>
      <c r="Y28" s="60">
        <f t="shared" si="4"/>
        <v>367.70144881168983</v>
      </c>
      <c r="Z28" s="60"/>
      <c r="AA28" s="35">
        <f>W28*DATOS!$C$27</f>
        <v>152.58871822467745</v>
      </c>
      <c r="AB28" s="35">
        <f>$W$13*(DATOS!$C$27/(1-(1+DATOS!$C$27)^(-$V$48)))</f>
        <v>520.29016703636728</v>
      </c>
      <c r="AC28" s="60">
        <f t="shared" si="5"/>
        <v>8787.6216446689577</v>
      </c>
      <c r="AD28" s="60"/>
      <c r="AF28" s="36">
        <v>16</v>
      </c>
      <c r="AG28" s="54">
        <f t="shared" si="17"/>
        <v>10746.795647650681</v>
      </c>
      <c r="AH28" s="54"/>
      <c r="AI28" s="54">
        <f t="shared" si="6"/>
        <v>246.91181201983466</v>
      </c>
      <c r="AJ28" s="54"/>
      <c r="AK28" s="37">
        <f>AG28*DATOS!$C$27</f>
        <v>179.11326079417802</v>
      </c>
      <c r="AL28" s="37">
        <f>$AG$13*(DATOS!$C$27/(1-(1+DATOS!$C$27)^(-$AF$60)))</f>
        <v>426.02507281401267</v>
      </c>
      <c r="AM28" s="54">
        <f t="shared" si="14"/>
        <v>10499.883835630846</v>
      </c>
      <c r="AN28" s="54"/>
      <c r="AP28" s="39">
        <v>16</v>
      </c>
      <c r="AQ28" s="53">
        <f t="shared" si="18"/>
        <v>11677.226667685365</v>
      </c>
      <c r="AR28" s="53"/>
      <c r="AS28" s="53">
        <f t="shared" si="19"/>
        <v>176.29392754838304</v>
      </c>
      <c r="AT28" s="53"/>
      <c r="AU28" s="40">
        <f>AQ28*DATOS!$C$27</f>
        <v>194.62044446142275</v>
      </c>
      <c r="AV28" s="40">
        <f>$AQ$13*(DATOS!$C$27/(1-(1+DATOS!$C$27)^(-$AP$72)))</f>
        <v>370.91437200980579</v>
      </c>
      <c r="AW28" s="53">
        <f t="shared" si="20"/>
        <v>11500.932740136983</v>
      </c>
      <c r="AX28" s="53"/>
    </row>
    <row r="29" spans="2:50" ht="17.25" thickTop="1" thickBot="1" x14ac:dyDescent="0.3">
      <c r="B29" s="15" t="s">
        <v>5</v>
      </c>
      <c r="C29" s="69" t="s">
        <v>14</v>
      </c>
      <c r="D29" s="69"/>
      <c r="L29" s="31">
        <v>17</v>
      </c>
      <c r="M29" s="70">
        <f t="shared" si="16"/>
        <v>5295.5099463200095</v>
      </c>
      <c r="N29" s="70"/>
      <c r="O29" s="70">
        <f t="shared" si="2"/>
        <v>624.28273790001242</v>
      </c>
      <c r="P29" s="70"/>
      <c r="Q29" s="32">
        <f>M29*DATOS!$C$27</f>
        <v>88.258499105333485</v>
      </c>
      <c r="R29" s="32">
        <f>$M$13*(DATOS!$C$27/(1-(1+DATOS!$C$27)^(-$L$36)))</f>
        <v>712.54123700534592</v>
      </c>
      <c r="S29" s="70">
        <f t="shared" si="3"/>
        <v>4671.2272084199967</v>
      </c>
      <c r="T29" s="70"/>
      <c r="V29" s="34">
        <v>17</v>
      </c>
      <c r="W29" s="60">
        <f t="shared" si="12"/>
        <v>8787.6216446689577</v>
      </c>
      <c r="X29" s="60"/>
      <c r="Y29" s="60">
        <f t="shared" si="4"/>
        <v>373.82980629188467</v>
      </c>
      <c r="Z29" s="60"/>
      <c r="AA29" s="35">
        <f>W29*DATOS!$C$27</f>
        <v>146.46036074448261</v>
      </c>
      <c r="AB29" s="35">
        <f>$W$13*(DATOS!$C$27/(1-(1+DATOS!$C$27)^(-$V$48)))</f>
        <v>520.29016703636728</v>
      </c>
      <c r="AC29" s="60">
        <f t="shared" si="5"/>
        <v>8413.7918383770739</v>
      </c>
      <c r="AD29" s="60"/>
      <c r="AF29" s="36">
        <v>17</v>
      </c>
      <c r="AG29" s="54">
        <f t="shared" si="17"/>
        <v>10499.883835630846</v>
      </c>
      <c r="AH29" s="54"/>
      <c r="AI29" s="54">
        <f t="shared" si="6"/>
        <v>251.02700888683191</v>
      </c>
      <c r="AJ29" s="54"/>
      <c r="AK29" s="37">
        <f>AG29*DATOS!$C$27</f>
        <v>174.99806392718077</v>
      </c>
      <c r="AL29" s="37">
        <f>$AG$13*(DATOS!$C$27/(1-(1+DATOS!$C$27)^(-$AF$60)))</f>
        <v>426.02507281401267</v>
      </c>
      <c r="AM29" s="54">
        <f t="shared" si="14"/>
        <v>10248.856826744015</v>
      </c>
      <c r="AN29" s="54"/>
      <c r="AP29" s="39">
        <v>17</v>
      </c>
      <c r="AQ29" s="53">
        <f t="shared" si="18"/>
        <v>11500.932740136983</v>
      </c>
      <c r="AR29" s="53"/>
      <c r="AS29" s="53">
        <f t="shared" si="19"/>
        <v>179.2321596741894</v>
      </c>
      <c r="AT29" s="53"/>
      <c r="AU29" s="40">
        <f>AQ29*DATOS!$C$27</f>
        <v>191.68221233561638</v>
      </c>
      <c r="AV29" s="40">
        <f>$AQ$13*(DATOS!$C$27/(1-(1+DATOS!$C$27)^(-$AP$72)))</f>
        <v>370.91437200980579</v>
      </c>
      <c r="AW29" s="53">
        <f t="shared" si="20"/>
        <v>11321.700580462793</v>
      </c>
      <c r="AX29" s="53"/>
    </row>
    <row r="30" spans="2:50" ht="17.25" thickTop="1" thickBot="1" x14ac:dyDescent="0.3">
      <c r="B30" s="15" t="s">
        <v>4</v>
      </c>
      <c r="C30" s="69" t="s">
        <v>15</v>
      </c>
      <c r="D30" s="69"/>
      <c r="L30" s="31">
        <v>18</v>
      </c>
      <c r="M30" s="70">
        <f t="shared" si="16"/>
        <v>4671.2272084199967</v>
      </c>
      <c r="N30" s="70"/>
      <c r="O30" s="70">
        <f t="shared" si="2"/>
        <v>634.68745019834591</v>
      </c>
      <c r="P30" s="70"/>
      <c r="Q30" s="32">
        <f>M30*DATOS!$C$27</f>
        <v>77.853786806999949</v>
      </c>
      <c r="R30" s="32">
        <f>$M$13*(DATOS!$C$27/(1-(1+DATOS!$C$27)^(-$L$36)))</f>
        <v>712.54123700534592</v>
      </c>
      <c r="S30" s="70">
        <f t="shared" si="3"/>
        <v>4036.539758221651</v>
      </c>
      <c r="T30" s="70"/>
      <c r="V30" s="34">
        <v>18</v>
      </c>
      <c r="W30" s="60">
        <f t="shared" si="12"/>
        <v>8413.7918383770739</v>
      </c>
      <c r="X30" s="60"/>
      <c r="Y30" s="60">
        <f t="shared" si="4"/>
        <v>380.06030306341609</v>
      </c>
      <c r="Z30" s="60"/>
      <c r="AA30" s="35">
        <f>W30*DATOS!$C$27</f>
        <v>140.22986397295122</v>
      </c>
      <c r="AB30" s="35">
        <f>$W$13*(DATOS!$C$27/(1-(1+DATOS!$C$27)^(-$V$48)))</f>
        <v>520.29016703636728</v>
      </c>
      <c r="AC30" s="60">
        <f t="shared" si="5"/>
        <v>8033.7315353136582</v>
      </c>
      <c r="AD30" s="60"/>
      <c r="AF30" s="36">
        <v>18</v>
      </c>
      <c r="AG30" s="54">
        <f t="shared" si="17"/>
        <v>10248.856826744015</v>
      </c>
      <c r="AH30" s="54"/>
      <c r="AI30" s="54">
        <f t="shared" si="6"/>
        <v>255.2107923682791</v>
      </c>
      <c r="AJ30" s="54"/>
      <c r="AK30" s="37">
        <f>AG30*DATOS!$C$27</f>
        <v>170.81428044573357</v>
      </c>
      <c r="AL30" s="37">
        <f>$AG$13*(DATOS!$C$27/(1-(1+DATOS!$C$27)^(-$AF$60)))</f>
        <v>426.02507281401267</v>
      </c>
      <c r="AM30" s="54">
        <f t="shared" si="14"/>
        <v>9993.6460343757353</v>
      </c>
      <c r="AN30" s="54"/>
      <c r="AP30" s="39">
        <v>18</v>
      </c>
      <c r="AQ30" s="53">
        <f t="shared" si="18"/>
        <v>11321.700580462793</v>
      </c>
      <c r="AR30" s="53"/>
      <c r="AS30" s="53">
        <f t="shared" si="19"/>
        <v>182.2193623354259</v>
      </c>
      <c r="AT30" s="53"/>
      <c r="AU30" s="40">
        <f>AQ30*DATOS!$C$27</f>
        <v>188.69500967437989</v>
      </c>
      <c r="AV30" s="40">
        <f>$AQ$13*(DATOS!$C$27/(1-(1+DATOS!$C$27)^(-$AP$72)))</f>
        <v>370.91437200980579</v>
      </c>
      <c r="AW30" s="53">
        <f t="shared" si="20"/>
        <v>11139.481218127368</v>
      </c>
      <c r="AX30" s="53"/>
    </row>
    <row r="31" spans="2:50" ht="17.25" thickTop="1" thickBot="1" x14ac:dyDescent="0.3">
      <c r="B31" s="19" t="s">
        <v>7</v>
      </c>
      <c r="C31" s="72" t="s">
        <v>34</v>
      </c>
      <c r="D31" s="72"/>
      <c r="L31" s="31">
        <v>19</v>
      </c>
      <c r="M31" s="70">
        <f t="shared" si="16"/>
        <v>4036.539758221651</v>
      </c>
      <c r="N31" s="70"/>
      <c r="O31" s="70">
        <f t="shared" si="2"/>
        <v>645.26557436831843</v>
      </c>
      <c r="P31" s="70"/>
      <c r="Q31" s="32">
        <f>M31*DATOS!$C$27</f>
        <v>67.275662637027523</v>
      </c>
      <c r="R31" s="32">
        <f>$M$13*(DATOS!$C$27/(1-(1+DATOS!$C$27)^(-$L$36)))</f>
        <v>712.54123700534592</v>
      </c>
      <c r="S31" s="70">
        <f t="shared" si="3"/>
        <v>3391.2741838533325</v>
      </c>
      <c r="T31" s="70"/>
      <c r="V31" s="34">
        <v>19</v>
      </c>
      <c r="W31" s="60">
        <f t="shared" si="12"/>
        <v>8033.7315353136582</v>
      </c>
      <c r="X31" s="60"/>
      <c r="Y31" s="60">
        <f t="shared" si="4"/>
        <v>386.39464144780629</v>
      </c>
      <c r="Z31" s="60"/>
      <c r="AA31" s="35">
        <f>W31*DATOS!$C$27</f>
        <v>133.89552558856096</v>
      </c>
      <c r="AB31" s="35">
        <f>$W$13*(DATOS!$C$27/(1-(1+DATOS!$C$27)^(-$V$48)))</f>
        <v>520.29016703636728</v>
      </c>
      <c r="AC31" s="60">
        <f t="shared" si="5"/>
        <v>7647.3368938658523</v>
      </c>
      <c r="AD31" s="60"/>
      <c r="AF31" s="36">
        <v>19</v>
      </c>
      <c r="AG31" s="54">
        <f t="shared" si="17"/>
        <v>9993.6460343757353</v>
      </c>
      <c r="AH31" s="54"/>
      <c r="AI31" s="54">
        <f t="shared" si="6"/>
        <v>259.4643055744171</v>
      </c>
      <c r="AJ31" s="54"/>
      <c r="AK31" s="37">
        <f>AG31*DATOS!$C$27</f>
        <v>166.56076723959558</v>
      </c>
      <c r="AL31" s="37">
        <f>$AG$13*(DATOS!$C$27/(1-(1+DATOS!$C$27)^(-$AF$60)))</f>
        <v>426.02507281401267</v>
      </c>
      <c r="AM31" s="54">
        <f t="shared" si="14"/>
        <v>9734.181728801319</v>
      </c>
      <c r="AN31" s="54"/>
      <c r="AP31" s="39">
        <v>19</v>
      </c>
      <c r="AQ31" s="53">
        <f t="shared" si="18"/>
        <v>11139.481218127368</v>
      </c>
      <c r="AR31" s="53"/>
      <c r="AS31" s="53">
        <f t="shared" si="19"/>
        <v>185.256351707683</v>
      </c>
      <c r="AT31" s="53"/>
      <c r="AU31" s="40">
        <f>AQ31*DATOS!$C$27</f>
        <v>185.65802030212279</v>
      </c>
      <c r="AV31" s="40">
        <f>$AQ$13*(DATOS!$C$27/(1-(1+DATOS!$C$27)^(-$AP$72)))</f>
        <v>370.91437200980579</v>
      </c>
      <c r="AW31" s="53">
        <f t="shared" si="20"/>
        <v>10954.224866419685</v>
      </c>
      <c r="AX31" s="53"/>
    </row>
    <row r="32" spans="2:50" ht="17.25" customHeight="1" thickTop="1" thickBot="1" x14ac:dyDescent="0.25">
      <c r="B32" s="75" t="s">
        <v>6</v>
      </c>
      <c r="C32" s="73"/>
      <c r="D32" s="73"/>
      <c r="L32" s="31">
        <v>20</v>
      </c>
      <c r="M32" s="70">
        <f t="shared" si="16"/>
        <v>3391.2741838533325</v>
      </c>
      <c r="N32" s="70"/>
      <c r="O32" s="70">
        <f t="shared" si="2"/>
        <v>656.02000060779039</v>
      </c>
      <c r="P32" s="70"/>
      <c r="Q32" s="32">
        <f>M32*DATOS!$C$27</f>
        <v>56.521236397555541</v>
      </c>
      <c r="R32" s="32">
        <f>$M$13*(DATOS!$C$27/(1-(1+DATOS!$C$27)^(-$L$36)))</f>
        <v>712.54123700534592</v>
      </c>
      <c r="S32" s="70">
        <f t="shared" si="3"/>
        <v>2735.2541832455422</v>
      </c>
      <c r="T32" s="70"/>
      <c r="V32" s="34">
        <v>20</v>
      </c>
      <c r="W32" s="60">
        <f t="shared" si="12"/>
        <v>7647.3368938658523</v>
      </c>
      <c r="X32" s="60"/>
      <c r="Y32" s="60">
        <f t="shared" si="4"/>
        <v>392.83455213860304</v>
      </c>
      <c r="Z32" s="60"/>
      <c r="AA32" s="35">
        <f>W32*DATOS!$C$27</f>
        <v>127.45561489776421</v>
      </c>
      <c r="AB32" s="35">
        <f>$W$13*(DATOS!$C$27/(1-(1+DATOS!$C$27)^(-$V$48)))</f>
        <v>520.29016703636728</v>
      </c>
      <c r="AC32" s="60">
        <f t="shared" si="5"/>
        <v>7254.5023417272496</v>
      </c>
      <c r="AD32" s="60"/>
      <c r="AF32" s="36">
        <v>20</v>
      </c>
      <c r="AG32" s="54">
        <f t="shared" si="17"/>
        <v>9734.181728801319</v>
      </c>
      <c r="AH32" s="54"/>
      <c r="AI32" s="54">
        <f t="shared" si="6"/>
        <v>263.78871066732404</v>
      </c>
      <c r="AJ32" s="54"/>
      <c r="AK32" s="37">
        <f>AG32*DATOS!$C$27</f>
        <v>162.23636214668863</v>
      </c>
      <c r="AL32" s="37">
        <f>$AG$13*(DATOS!$C$27/(1-(1+DATOS!$C$27)^(-$AF$60)))</f>
        <v>426.02507281401267</v>
      </c>
      <c r="AM32" s="54">
        <f t="shared" si="14"/>
        <v>9470.3930181339947</v>
      </c>
      <c r="AN32" s="54"/>
      <c r="AP32" s="39">
        <v>20</v>
      </c>
      <c r="AQ32" s="53">
        <f t="shared" si="18"/>
        <v>10954.224866419685</v>
      </c>
      <c r="AR32" s="53"/>
      <c r="AS32" s="53">
        <f t="shared" si="19"/>
        <v>188.34395756947771</v>
      </c>
      <c r="AT32" s="53"/>
      <c r="AU32" s="40">
        <f>AQ32*DATOS!$C$27</f>
        <v>182.57041444032808</v>
      </c>
      <c r="AV32" s="40">
        <f>$AQ$13*(DATOS!$C$27/(1-(1+DATOS!$C$27)^(-$AP$72)))</f>
        <v>370.91437200980579</v>
      </c>
      <c r="AW32" s="53">
        <f t="shared" si="20"/>
        <v>10765.880908850208</v>
      </c>
      <c r="AX32" s="53"/>
    </row>
    <row r="33" spans="2:50" ht="15.75" thickTop="1" thickBot="1" x14ac:dyDescent="0.25">
      <c r="B33" s="76"/>
      <c r="C33" s="74"/>
      <c r="D33" s="74"/>
      <c r="L33" s="31">
        <v>21</v>
      </c>
      <c r="M33" s="70">
        <f t="shared" si="16"/>
        <v>2735.2541832455422</v>
      </c>
      <c r="N33" s="70"/>
      <c r="O33" s="70">
        <f t="shared" si="2"/>
        <v>666.95366728458691</v>
      </c>
      <c r="P33" s="70"/>
      <c r="Q33" s="32">
        <f>M33*DATOS!$C$27</f>
        <v>45.587569720759035</v>
      </c>
      <c r="R33" s="32">
        <f>$M$13*(DATOS!$C$27/(1-(1+DATOS!$C$27)^(-$L$36)))</f>
        <v>712.54123700534592</v>
      </c>
      <c r="S33" s="70">
        <f t="shared" si="3"/>
        <v>2068.3005159609552</v>
      </c>
      <c r="T33" s="70"/>
      <c r="V33" s="34">
        <v>21</v>
      </c>
      <c r="W33" s="60">
        <f t="shared" si="12"/>
        <v>7254.5023417272496</v>
      </c>
      <c r="X33" s="60"/>
      <c r="Y33" s="60">
        <f t="shared" si="4"/>
        <v>399.38179467424646</v>
      </c>
      <c r="Z33" s="60"/>
      <c r="AA33" s="35">
        <f>W33*DATOS!$C$27</f>
        <v>120.90837236212083</v>
      </c>
      <c r="AB33" s="35">
        <f>$W$13*(DATOS!$C$27/(1-(1+DATOS!$C$27)^(-$V$48)))</f>
        <v>520.29016703636728</v>
      </c>
      <c r="AC33" s="60">
        <f t="shared" si="5"/>
        <v>6855.1205470530031</v>
      </c>
      <c r="AD33" s="60"/>
      <c r="AF33" s="36">
        <v>21</v>
      </c>
      <c r="AG33" s="54">
        <f t="shared" si="17"/>
        <v>9470.3930181339947</v>
      </c>
      <c r="AH33" s="54"/>
      <c r="AI33" s="54">
        <f t="shared" si="6"/>
        <v>268.18518917844608</v>
      </c>
      <c r="AJ33" s="54"/>
      <c r="AK33" s="37">
        <f>AG33*DATOS!$C$27</f>
        <v>157.83988363556657</v>
      </c>
      <c r="AL33" s="37">
        <f>$AG$13*(DATOS!$C$27/(1-(1+DATOS!$C$27)^(-$AF$60)))</f>
        <v>426.02507281401267</v>
      </c>
      <c r="AM33" s="54">
        <f t="shared" si="14"/>
        <v>9202.2078289555484</v>
      </c>
      <c r="AN33" s="54"/>
      <c r="AP33" s="39">
        <v>21</v>
      </c>
      <c r="AQ33" s="53">
        <f t="shared" si="18"/>
        <v>10765.880908850208</v>
      </c>
      <c r="AR33" s="53"/>
      <c r="AS33" s="53">
        <f t="shared" si="19"/>
        <v>191.483023528969</v>
      </c>
      <c r="AT33" s="53"/>
      <c r="AU33" s="40">
        <f>AQ33*DATOS!$C$27</f>
        <v>179.43134848083679</v>
      </c>
      <c r="AV33" s="40">
        <f>$AQ$13*(DATOS!$C$27/(1-(1+DATOS!$C$27)^(-$AP$72)))</f>
        <v>370.91437200980579</v>
      </c>
      <c r="AW33" s="53">
        <f t="shared" si="20"/>
        <v>10574.397885321239</v>
      </c>
      <c r="AX33" s="53"/>
    </row>
    <row r="34" spans="2:50" ht="15.75" thickTop="1" thickBot="1" x14ac:dyDescent="0.25">
      <c r="L34" s="31">
        <v>22</v>
      </c>
      <c r="M34" s="70">
        <f t="shared" si="16"/>
        <v>2068.3005159609552</v>
      </c>
      <c r="N34" s="70"/>
      <c r="O34" s="70">
        <f t="shared" si="2"/>
        <v>678.06956173932997</v>
      </c>
      <c r="P34" s="70"/>
      <c r="Q34" s="32">
        <f>M34*DATOS!$C$27</f>
        <v>34.471675266015922</v>
      </c>
      <c r="R34" s="32">
        <f>$M$13*(DATOS!$C$27/(1-(1+DATOS!$C$27)^(-$L$36)))</f>
        <v>712.54123700534592</v>
      </c>
      <c r="S34" s="70">
        <f t="shared" si="3"/>
        <v>1390.2309542216253</v>
      </c>
      <c r="T34" s="70"/>
      <c r="V34" s="34">
        <v>22</v>
      </c>
      <c r="W34" s="60">
        <f t="shared" si="12"/>
        <v>6855.1205470530031</v>
      </c>
      <c r="X34" s="60"/>
      <c r="Y34" s="60">
        <f t="shared" si="4"/>
        <v>406.03815791881721</v>
      </c>
      <c r="Z34" s="60"/>
      <c r="AA34" s="35">
        <f>W34*DATOS!$C$27</f>
        <v>114.25200911755005</v>
      </c>
      <c r="AB34" s="35">
        <f>$W$13*(DATOS!$C$27/(1-(1+DATOS!$C$27)^(-$V$48)))</f>
        <v>520.29016703636728</v>
      </c>
      <c r="AC34" s="60">
        <f t="shared" si="5"/>
        <v>6449.0823891341861</v>
      </c>
      <c r="AD34" s="60"/>
      <c r="AF34" s="36">
        <v>22</v>
      </c>
      <c r="AG34" s="54">
        <f t="shared" si="17"/>
        <v>9202.2078289555484</v>
      </c>
      <c r="AH34" s="54"/>
      <c r="AI34" s="54">
        <f t="shared" si="6"/>
        <v>272.65494233142022</v>
      </c>
      <c r="AJ34" s="54"/>
      <c r="AK34" s="37">
        <f>AG34*DATOS!$C$27</f>
        <v>153.37013048259246</v>
      </c>
      <c r="AL34" s="37">
        <f>$AG$13*(DATOS!$C$27/(1-(1+DATOS!$C$27)^(-$AF$60)))</f>
        <v>426.02507281401267</v>
      </c>
      <c r="AM34" s="54">
        <f t="shared" si="14"/>
        <v>8929.5528866241275</v>
      </c>
      <c r="AN34" s="54"/>
      <c r="AP34" s="39">
        <v>22</v>
      </c>
      <c r="AQ34" s="53">
        <f t="shared" si="18"/>
        <v>10574.397885321239</v>
      </c>
      <c r="AR34" s="53"/>
      <c r="AS34" s="53">
        <f t="shared" si="19"/>
        <v>194.67440725445181</v>
      </c>
      <c r="AT34" s="53"/>
      <c r="AU34" s="40">
        <f>AQ34*DATOS!$C$27</f>
        <v>176.23996475535398</v>
      </c>
      <c r="AV34" s="40">
        <f>$AQ$13*(DATOS!$C$27/(1-(1+DATOS!$C$27)^(-$AP$72)))</f>
        <v>370.91437200980579</v>
      </c>
      <c r="AW34" s="53">
        <f t="shared" si="20"/>
        <v>10379.723478066788</v>
      </c>
      <c r="AX34" s="53"/>
    </row>
    <row r="35" spans="2:50" ht="15.75" thickTop="1" thickBot="1" x14ac:dyDescent="0.25">
      <c r="L35" s="31">
        <v>23</v>
      </c>
      <c r="M35" s="70">
        <f t="shared" si="16"/>
        <v>1390.2309542216253</v>
      </c>
      <c r="N35" s="70"/>
      <c r="O35" s="70">
        <f t="shared" si="2"/>
        <v>689.37072110165218</v>
      </c>
      <c r="P35" s="70"/>
      <c r="Q35" s="32">
        <f>M35*DATOS!$C$27</f>
        <v>23.170515903693754</v>
      </c>
      <c r="R35" s="32">
        <f>$M$13*(DATOS!$C$27/(1-(1+DATOS!$C$27)^(-$L$36)))</f>
        <v>712.54123700534592</v>
      </c>
      <c r="S35" s="70">
        <f t="shared" si="3"/>
        <v>700.86023311997315</v>
      </c>
      <c r="T35" s="70"/>
      <c r="V35" s="34">
        <v>23</v>
      </c>
      <c r="W35" s="60">
        <f t="shared" si="12"/>
        <v>6449.0823891341861</v>
      </c>
      <c r="X35" s="60"/>
      <c r="Y35" s="60">
        <f t="shared" si="4"/>
        <v>412.80546055079753</v>
      </c>
      <c r="Z35" s="60"/>
      <c r="AA35" s="35">
        <f>W35*DATOS!$C$27</f>
        <v>107.48470648556976</v>
      </c>
      <c r="AB35" s="35">
        <f>$W$13*(DATOS!$C$27/(1-(1+DATOS!$C$27)^(-$V$48)))</f>
        <v>520.29016703636728</v>
      </c>
      <c r="AC35" s="60">
        <f t="shared" si="5"/>
        <v>6036.2769285833883</v>
      </c>
      <c r="AD35" s="60"/>
      <c r="AF35" s="36">
        <v>23</v>
      </c>
      <c r="AG35" s="54">
        <f t="shared" si="17"/>
        <v>8929.5528866241275</v>
      </c>
      <c r="AH35" s="54"/>
      <c r="AI35" s="54">
        <f t="shared" si="6"/>
        <v>277.19919137027722</v>
      </c>
      <c r="AJ35" s="54"/>
      <c r="AK35" s="37">
        <f>AG35*DATOS!$C$27</f>
        <v>148.82588144373545</v>
      </c>
      <c r="AL35" s="37">
        <f>$AG$13*(DATOS!$C$27/(1-(1+DATOS!$C$27)^(-$AF$60)))</f>
        <v>426.02507281401267</v>
      </c>
      <c r="AM35" s="54">
        <f t="shared" si="14"/>
        <v>8652.3536952538507</v>
      </c>
      <c r="AN35" s="54"/>
      <c r="AP35" s="39">
        <v>23</v>
      </c>
      <c r="AQ35" s="53">
        <f t="shared" si="18"/>
        <v>10379.723478066788</v>
      </c>
      <c r="AR35" s="53"/>
      <c r="AS35" s="53">
        <f t="shared" si="19"/>
        <v>197.91898070869266</v>
      </c>
      <c r="AT35" s="53"/>
      <c r="AU35" s="40">
        <f>AQ35*DATOS!$C$27</f>
        <v>172.99539130111313</v>
      </c>
      <c r="AV35" s="40">
        <f>$AQ$13*(DATOS!$C$27/(1-(1+DATOS!$C$27)^(-$AP$72)))</f>
        <v>370.91437200980579</v>
      </c>
      <c r="AW35" s="53">
        <f t="shared" si="20"/>
        <v>10181.804497358095</v>
      </c>
      <c r="AX35" s="53"/>
    </row>
    <row r="36" spans="2:50" ht="15.75" thickTop="1" thickBot="1" x14ac:dyDescent="0.25">
      <c r="L36" s="31">
        <v>24</v>
      </c>
      <c r="M36" s="70">
        <f t="shared" si="16"/>
        <v>700.86023311997315</v>
      </c>
      <c r="N36" s="70"/>
      <c r="O36" s="70">
        <f t="shared" si="2"/>
        <v>700.86023312001305</v>
      </c>
      <c r="P36" s="70"/>
      <c r="Q36" s="32">
        <f>M36*DATOS!$C$27</f>
        <v>11.681003885332885</v>
      </c>
      <c r="R36" s="32">
        <f>$M$13*(DATOS!$C$27/(1-(1+DATOS!$C$27)^(-$L$36)))</f>
        <v>712.54123700534592</v>
      </c>
      <c r="S36" s="70">
        <f t="shared" si="3"/>
        <v>-3.9904080040287226E-11</v>
      </c>
      <c r="T36" s="70"/>
      <c r="V36" s="34">
        <v>24</v>
      </c>
      <c r="W36" s="60">
        <f t="shared" si="12"/>
        <v>6036.2769285833883</v>
      </c>
      <c r="X36" s="60"/>
      <c r="Y36" s="60">
        <f t="shared" si="4"/>
        <v>419.68555155997745</v>
      </c>
      <c r="Z36" s="60"/>
      <c r="AA36" s="35">
        <f>W36*DATOS!$C$27</f>
        <v>100.60461547638981</v>
      </c>
      <c r="AB36" s="35">
        <f>$W$13*(DATOS!$C$27/(1-(1+DATOS!$C$27)^(-$V$48)))</f>
        <v>520.29016703636728</v>
      </c>
      <c r="AC36" s="60">
        <f t="shared" si="5"/>
        <v>5616.591377023411</v>
      </c>
      <c r="AD36" s="60"/>
      <c r="AF36" s="36">
        <v>24</v>
      </c>
      <c r="AG36" s="54">
        <f t="shared" si="17"/>
        <v>8652.3536952538507</v>
      </c>
      <c r="AH36" s="54"/>
      <c r="AI36" s="54">
        <f t="shared" si="6"/>
        <v>281.81917789311512</v>
      </c>
      <c r="AJ36" s="54"/>
      <c r="AK36" s="37">
        <f>AG36*DATOS!$C$27</f>
        <v>144.20589492089752</v>
      </c>
      <c r="AL36" s="37">
        <f>$AG$13*(DATOS!$C$27/(1-(1+DATOS!$C$27)^(-$AF$60)))</f>
        <v>426.02507281401267</v>
      </c>
      <c r="AM36" s="54">
        <f t="shared" si="14"/>
        <v>8370.5345173607348</v>
      </c>
      <c r="AN36" s="54"/>
      <c r="AP36" s="39">
        <v>24</v>
      </c>
      <c r="AQ36" s="53">
        <f t="shared" si="18"/>
        <v>10181.804497358095</v>
      </c>
      <c r="AR36" s="53"/>
      <c r="AS36" s="53">
        <f t="shared" si="19"/>
        <v>201.21763038717089</v>
      </c>
      <c r="AT36" s="53"/>
      <c r="AU36" s="40">
        <f>AQ36*DATOS!$C$27</f>
        <v>169.6967416226349</v>
      </c>
      <c r="AV36" s="40">
        <f>$AQ$13*(DATOS!$C$27/(1-(1+DATOS!$C$27)^(-$AP$72)))</f>
        <v>370.91437200980579</v>
      </c>
      <c r="AW36" s="53">
        <f t="shared" si="20"/>
        <v>9980.5868669709234</v>
      </c>
      <c r="AX36" s="53"/>
    </row>
    <row r="37" spans="2:50" ht="15.75" thickTop="1" thickBot="1" x14ac:dyDescent="0.25">
      <c r="V37" s="34">
        <v>25</v>
      </c>
      <c r="W37" s="60">
        <f t="shared" si="12"/>
        <v>5616.591377023411</v>
      </c>
      <c r="X37" s="60"/>
      <c r="Y37" s="60">
        <f t="shared" si="4"/>
        <v>426.68031075264378</v>
      </c>
      <c r="Z37" s="60"/>
      <c r="AA37" s="35">
        <f>W37*DATOS!$C$27</f>
        <v>93.609856283723516</v>
      </c>
      <c r="AB37" s="35">
        <f>$W$13*(DATOS!$C$27/(1-(1+DATOS!$C$27)^(-$V$48)))</f>
        <v>520.29016703636728</v>
      </c>
      <c r="AC37" s="60">
        <f t="shared" si="5"/>
        <v>5189.9110662707672</v>
      </c>
      <c r="AD37" s="60"/>
      <c r="AF37" s="36">
        <v>25</v>
      </c>
      <c r="AG37" s="54">
        <f t="shared" si="17"/>
        <v>8370.5345173607348</v>
      </c>
      <c r="AH37" s="54"/>
      <c r="AI37" s="54">
        <f t="shared" si="6"/>
        <v>286.51616419133376</v>
      </c>
      <c r="AJ37" s="54"/>
      <c r="AK37" s="37">
        <f>AG37*DATOS!$C$27</f>
        <v>139.50890862267892</v>
      </c>
      <c r="AL37" s="37">
        <f>$AG$13*(DATOS!$C$27/(1-(1+DATOS!$C$27)^(-$AF$60)))</f>
        <v>426.02507281401267</v>
      </c>
      <c r="AM37" s="54">
        <f t="shared" si="14"/>
        <v>8084.0183531694011</v>
      </c>
      <c r="AN37" s="54"/>
      <c r="AP37" s="39">
        <v>25</v>
      </c>
      <c r="AQ37" s="53">
        <f t="shared" si="18"/>
        <v>9980.5868669709234</v>
      </c>
      <c r="AR37" s="53"/>
      <c r="AS37" s="53">
        <f t="shared" si="19"/>
        <v>204.57125756029041</v>
      </c>
      <c r="AT37" s="53"/>
      <c r="AU37" s="40">
        <f>AQ37*DATOS!$C$27</f>
        <v>166.34311444951538</v>
      </c>
      <c r="AV37" s="40">
        <f>$AQ$13*(DATOS!$C$27/(1-(1+DATOS!$C$27)^(-$AP$72)))</f>
        <v>370.91437200980579</v>
      </c>
      <c r="AW37" s="53">
        <f t="shared" si="20"/>
        <v>9776.0156094106333</v>
      </c>
      <c r="AX37" s="53"/>
    </row>
    <row r="38" spans="2:50" ht="15.75" thickTop="1" thickBot="1" x14ac:dyDescent="0.25">
      <c r="Q38" s="18">
        <f>SUM(Q13:Q36)</f>
        <v>3100.989688128263</v>
      </c>
      <c r="V38" s="34">
        <v>26</v>
      </c>
      <c r="W38" s="60">
        <f t="shared" si="12"/>
        <v>5189.9110662707672</v>
      </c>
      <c r="X38" s="60"/>
      <c r="Y38" s="60">
        <f t="shared" si="4"/>
        <v>433.79164926518786</v>
      </c>
      <c r="Z38" s="60"/>
      <c r="AA38" s="35">
        <f>W38*DATOS!$C$27</f>
        <v>86.498517771179451</v>
      </c>
      <c r="AB38" s="35">
        <f>$W$13*(DATOS!$C$27/(1-(1+DATOS!$C$27)^(-$V$48)))</f>
        <v>520.29016703636728</v>
      </c>
      <c r="AC38" s="60">
        <f t="shared" si="5"/>
        <v>4756.1194170055796</v>
      </c>
      <c r="AD38" s="60"/>
      <c r="AF38" s="36">
        <v>26</v>
      </c>
      <c r="AG38" s="54">
        <f t="shared" si="17"/>
        <v>8084.0183531694011</v>
      </c>
      <c r="AH38" s="54"/>
      <c r="AI38" s="54">
        <f t="shared" si="6"/>
        <v>291.29143359452269</v>
      </c>
      <c r="AJ38" s="54"/>
      <c r="AK38" s="37">
        <f>AG38*DATOS!$C$27</f>
        <v>134.73363921949002</v>
      </c>
      <c r="AL38" s="37">
        <f>$AG$13*(DATOS!$C$27/(1-(1+DATOS!$C$27)^(-$AF$60)))</f>
        <v>426.02507281401267</v>
      </c>
      <c r="AM38" s="54">
        <f t="shared" si="14"/>
        <v>7792.7269195748786</v>
      </c>
      <c r="AN38" s="54"/>
      <c r="AP38" s="39">
        <v>26</v>
      </c>
      <c r="AQ38" s="53">
        <f t="shared" si="18"/>
        <v>9776.0156094106333</v>
      </c>
      <c r="AR38" s="53"/>
      <c r="AS38" s="53">
        <f t="shared" si="19"/>
        <v>207.98077851962856</v>
      </c>
      <c r="AT38" s="53"/>
      <c r="AU38" s="40">
        <f>AQ38*DATOS!$C$27</f>
        <v>162.93359349017723</v>
      </c>
      <c r="AV38" s="40">
        <f>$AQ$13*(DATOS!$C$27/(1-(1+DATOS!$C$27)^(-$AP$72)))</f>
        <v>370.91437200980579</v>
      </c>
      <c r="AW38" s="53">
        <f t="shared" si="20"/>
        <v>9568.0348308910052</v>
      </c>
      <c r="AX38" s="53"/>
    </row>
    <row r="39" spans="2:50" ht="15.75" thickTop="1" thickBot="1" x14ac:dyDescent="0.25">
      <c r="V39" s="34">
        <v>27</v>
      </c>
      <c r="W39" s="60">
        <f t="shared" si="12"/>
        <v>4756.1194170055796</v>
      </c>
      <c r="X39" s="60"/>
      <c r="Y39" s="60">
        <f t="shared" si="4"/>
        <v>441.0215100862743</v>
      </c>
      <c r="Z39" s="60"/>
      <c r="AA39" s="35">
        <f>W39*DATOS!$C$27</f>
        <v>79.268656950092989</v>
      </c>
      <c r="AB39" s="35">
        <f>$W$13*(DATOS!$C$27/(1-(1+DATOS!$C$27)^(-$V$48)))</f>
        <v>520.29016703636728</v>
      </c>
      <c r="AC39" s="60">
        <f t="shared" si="5"/>
        <v>4315.0979069193054</v>
      </c>
      <c r="AD39" s="60"/>
      <c r="AF39" s="36">
        <v>27</v>
      </c>
      <c r="AG39" s="54">
        <f t="shared" si="17"/>
        <v>7792.7269195748786</v>
      </c>
      <c r="AH39" s="54"/>
      <c r="AI39" s="54">
        <f t="shared" si="6"/>
        <v>296.14629082109803</v>
      </c>
      <c r="AJ39" s="54"/>
      <c r="AK39" s="37">
        <f>AG39*DATOS!$C$27</f>
        <v>129.87878199291464</v>
      </c>
      <c r="AL39" s="37">
        <f>$AG$13*(DATOS!$C$27/(1-(1+DATOS!$C$27)^(-$AF$60)))</f>
        <v>426.02507281401267</v>
      </c>
      <c r="AM39" s="54">
        <f t="shared" si="14"/>
        <v>7496.5806287537807</v>
      </c>
      <c r="AN39" s="54"/>
      <c r="AP39" s="39">
        <v>27</v>
      </c>
      <c r="AQ39" s="53">
        <f t="shared" si="18"/>
        <v>9568.0348308910052</v>
      </c>
      <c r="AR39" s="53"/>
      <c r="AS39" s="53">
        <f>AV39-AU39</f>
        <v>211.44712482828905</v>
      </c>
      <c r="AT39" s="53"/>
      <c r="AU39" s="40">
        <f>AQ39*DATOS!$C$27</f>
        <v>159.46724718151674</v>
      </c>
      <c r="AV39" s="40">
        <f>$AQ$13*(DATOS!$C$27/(1-(1+DATOS!$C$27)^(-$AP$72)))</f>
        <v>370.91437200980579</v>
      </c>
      <c r="AW39" s="53">
        <f t="shared" si="20"/>
        <v>9356.5877060627154</v>
      </c>
      <c r="AX39" s="53"/>
    </row>
    <row r="40" spans="2:50" ht="15.75" thickTop="1" thickBot="1" x14ac:dyDescent="0.25">
      <c r="V40" s="34">
        <v>28</v>
      </c>
      <c r="W40" s="60">
        <f t="shared" si="12"/>
        <v>4315.0979069193054</v>
      </c>
      <c r="X40" s="60"/>
      <c r="Y40" s="60">
        <f t="shared" si="4"/>
        <v>448.37186858771219</v>
      </c>
      <c r="Z40" s="60"/>
      <c r="AA40" s="35">
        <f>W40*DATOS!$C$27</f>
        <v>71.918298448655094</v>
      </c>
      <c r="AB40" s="35">
        <f>$W$13*(DATOS!$C$27/(1-(1+DATOS!$C$27)^(-$V$48)))</f>
        <v>520.29016703636728</v>
      </c>
      <c r="AC40" s="60">
        <f t="shared" si="5"/>
        <v>3866.7260383315934</v>
      </c>
      <c r="AD40" s="60"/>
      <c r="AF40" s="36">
        <v>28</v>
      </c>
      <c r="AG40" s="54">
        <f t="shared" si="17"/>
        <v>7496.5806287537807</v>
      </c>
      <c r="AH40" s="54"/>
      <c r="AI40" s="54">
        <f t="shared" si="6"/>
        <v>301.08206233478302</v>
      </c>
      <c r="AJ40" s="54"/>
      <c r="AK40" s="37">
        <f>AG40*DATOS!$C$27</f>
        <v>124.94301047922967</v>
      </c>
      <c r="AL40" s="37">
        <f>$AG$13*(DATOS!$C$27/(1-(1+DATOS!$C$27)^(-$AF$60)))</f>
        <v>426.02507281401267</v>
      </c>
      <c r="AM40" s="54">
        <f t="shared" si="14"/>
        <v>7195.4985664189981</v>
      </c>
      <c r="AN40" s="54"/>
      <c r="AP40" s="39">
        <v>28</v>
      </c>
      <c r="AQ40" s="53">
        <f t="shared" si="18"/>
        <v>9356.5877060627154</v>
      </c>
      <c r="AR40" s="53"/>
      <c r="AS40" s="53">
        <f t="shared" si="19"/>
        <v>214.9712435754272</v>
      </c>
      <c r="AT40" s="53"/>
      <c r="AU40" s="40">
        <f>AQ40*DATOS!$C$27</f>
        <v>155.94312843437859</v>
      </c>
      <c r="AV40" s="40">
        <f>$AQ$13*(DATOS!$C$27/(1-(1+DATOS!$C$27)^(-$AP$72)))</f>
        <v>370.91437200980579</v>
      </c>
      <c r="AW40" s="53">
        <f t="shared" si="20"/>
        <v>9141.616462487289</v>
      </c>
      <c r="AX40" s="53"/>
    </row>
    <row r="41" spans="2:50" ht="15.75" thickTop="1" thickBot="1" x14ac:dyDescent="0.25">
      <c r="V41" s="34">
        <v>29</v>
      </c>
      <c r="W41" s="60">
        <f t="shared" si="12"/>
        <v>3866.7260383315934</v>
      </c>
      <c r="X41" s="60"/>
      <c r="Y41" s="60">
        <f t="shared" si="4"/>
        <v>455.84473306417408</v>
      </c>
      <c r="Z41" s="60"/>
      <c r="AA41" s="35">
        <f>W41*DATOS!$C$27</f>
        <v>64.445433972193229</v>
      </c>
      <c r="AB41" s="35">
        <f>$W$13*(DATOS!$C$27/(1-(1+DATOS!$C$27)^(-$V$48)))</f>
        <v>520.29016703636728</v>
      </c>
      <c r="AC41" s="60">
        <f t="shared" si="5"/>
        <v>3410.8813052674195</v>
      </c>
      <c r="AD41" s="60"/>
      <c r="AF41" s="36">
        <v>29</v>
      </c>
      <c r="AG41" s="54">
        <f t="shared" si="17"/>
        <v>7195.4985664189981</v>
      </c>
      <c r="AH41" s="54"/>
      <c r="AI41" s="54">
        <f t="shared" si="6"/>
        <v>306.10009670702937</v>
      </c>
      <c r="AJ41" s="54"/>
      <c r="AK41" s="37">
        <f>AG41*DATOS!$C$27</f>
        <v>119.92497610698329</v>
      </c>
      <c r="AL41" s="37">
        <f>$AG$13*(DATOS!$C$27/(1-(1+DATOS!$C$27)^(-$AF$60)))</f>
        <v>426.02507281401267</v>
      </c>
      <c r="AM41" s="54">
        <f t="shared" si="14"/>
        <v>6889.3984697119686</v>
      </c>
      <c r="AN41" s="54"/>
      <c r="AP41" s="39">
        <v>29</v>
      </c>
      <c r="AQ41" s="53">
        <f t="shared" si="18"/>
        <v>9141.616462487289</v>
      </c>
      <c r="AR41" s="53"/>
      <c r="AS41" s="53">
        <f t="shared" si="19"/>
        <v>218.55409763501763</v>
      </c>
      <c r="AT41" s="53"/>
      <c r="AU41" s="40">
        <f>AQ41*DATOS!$C$27</f>
        <v>152.36027437478816</v>
      </c>
      <c r="AV41" s="40">
        <f>$AQ$13*(DATOS!$C$27/(1-(1+DATOS!$C$27)^(-$AP$72)))</f>
        <v>370.91437200980579</v>
      </c>
      <c r="AW41" s="53">
        <f t="shared" si="20"/>
        <v>8923.0623648522705</v>
      </c>
      <c r="AX41" s="53"/>
    </row>
    <row r="42" spans="2:50" ht="15.75" thickTop="1" thickBot="1" x14ac:dyDescent="0.25">
      <c r="V42" s="34">
        <v>30</v>
      </c>
      <c r="W42" s="60">
        <f t="shared" si="12"/>
        <v>3410.8813052674195</v>
      </c>
      <c r="X42" s="60"/>
      <c r="Y42" s="60">
        <f t="shared" si="4"/>
        <v>463.44214528191026</v>
      </c>
      <c r="Z42" s="60"/>
      <c r="AA42" s="35">
        <f>W42*DATOS!$C$27</f>
        <v>56.848021754456994</v>
      </c>
      <c r="AB42" s="35">
        <f>$W$13*(DATOS!$C$27/(1-(1+DATOS!$C$27)^(-$V$48)))</f>
        <v>520.29016703636728</v>
      </c>
      <c r="AC42" s="60">
        <f t="shared" si="5"/>
        <v>2947.4391599855094</v>
      </c>
      <c r="AD42" s="60"/>
      <c r="AF42" s="36">
        <v>30</v>
      </c>
      <c r="AG42" s="54">
        <f t="shared" si="17"/>
        <v>6889.3984697119686</v>
      </c>
      <c r="AH42" s="54"/>
      <c r="AI42" s="54">
        <f t="shared" si="6"/>
        <v>311.20176498547988</v>
      </c>
      <c r="AJ42" s="54"/>
      <c r="AK42" s="37">
        <f>AG42*DATOS!$C$27</f>
        <v>114.8233078285328</v>
      </c>
      <c r="AL42" s="37">
        <f>$AG$13*(DATOS!$C$27/(1-(1+DATOS!$C$27)^(-$AF$60)))</f>
        <v>426.02507281401267</v>
      </c>
      <c r="AM42" s="54">
        <f t="shared" si="14"/>
        <v>6578.1967047264889</v>
      </c>
      <c r="AN42" s="54"/>
      <c r="AP42" s="39">
        <v>30</v>
      </c>
      <c r="AQ42" s="53">
        <f t="shared" si="18"/>
        <v>8923.0623648522705</v>
      </c>
      <c r="AR42" s="53"/>
      <c r="AS42" s="53">
        <f t="shared" si="19"/>
        <v>222.19666592893461</v>
      </c>
      <c r="AT42" s="53"/>
      <c r="AU42" s="40">
        <f>AQ42*DATOS!$C$27</f>
        <v>148.71770608087118</v>
      </c>
      <c r="AV42" s="40">
        <f>$AQ$13*(DATOS!$C$27/(1-(1+DATOS!$C$27)^(-$AP$72)))</f>
        <v>370.91437200980579</v>
      </c>
      <c r="AW42" s="53">
        <f t="shared" si="20"/>
        <v>8700.8656989233368</v>
      </c>
      <c r="AX42" s="53"/>
    </row>
    <row r="43" spans="2:50" ht="15.75" thickTop="1" thickBot="1" x14ac:dyDescent="0.25">
      <c r="V43" s="34">
        <v>31</v>
      </c>
      <c r="W43" s="60">
        <f t="shared" si="12"/>
        <v>2947.4391599855094</v>
      </c>
      <c r="X43" s="60"/>
      <c r="Y43" s="60">
        <f t="shared" si="4"/>
        <v>471.1661810366088</v>
      </c>
      <c r="Z43" s="60"/>
      <c r="AA43" s="35">
        <f>W43*DATOS!$C$27</f>
        <v>49.123985999758489</v>
      </c>
      <c r="AB43" s="35">
        <f>$W$13*(DATOS!$C$27/(1-(1+DATOS!$C$27)^(-$V$48)))</f>
        <v>520.29016703636728</v>
      </c>
      <c r="AC43" s="60">
        <f t="shared" si="5"/>
        <v>2476.2729789489003</v>
      </c>
      <c r="AD43" s="60"/>
      <c r="AF43" s="36">
        <v>31</v>
      </c>
      <c r="AG43" s="54">
        <f t="shared" si="17"/>
        <v>6578.1967047264889</v>
      </c>
      <c r="AH43" s="54"/>
      <c r="AI43" s="54">
        <f t="shared" si="6"/>
        <v>316.38846106857119</v>
      </c>
      <c r="AJ43" s="54"/>
      <c r="AK43" s="37">
        <f>AG43*DATOS!$C$27</f>
        <v>109.63661174544148</v>
      </c>
      <c r="AL43" s="37">
        <f>$AG$13*(DATOS!$C$27/(1-(1+DATOS!$C$27)^(-$AF$60)))</f>
        <v>426.02507281401267</v>
      </c>
      <c r="AM43" s="54">
        <f t="shared" si="14"/>
        <v>6261.808243657918</v>
      </c>
      <c r="AN43" s="54"/>
      <c r="AP43" s="39">
        <v>31</v>
      </c>
      <c r="AQ43" s="53">
        <f t="shared" si="18"/>
        <v>8700.8656989233368</v>
      </c>
      <c r="AR43" s="53"/>
      <c r="AS43" s="53">
        <f t="shared" si="19"/>
        <v>225.89994369441683</v>
      </c>
      <c r="AT43" s="53"/>
      <c r="AU43" s="40">
        <f>AQ43*DATOS!$C$27</f>
        <v>145.01442831538895</v>
      </c>
      <c r="AV43" s="40">
        <f>$AQ$13*(DATOS!$C$27/(1-(1+DATOS!$C$27)^(-$AP$72)))</f>
        <v>370.91437200980579</v>
      </c>
      <c r="AW43" s="53">
        <f t="shared" si="20"/>
        <v>8474.9657552289209</v>
      </c>
      <c r="AX43" s="53"/>
    </row>
    <row r="44" spans="2:50" ht="15.75" thickTop="1" thickBot="1" x14ac:dyDescent="0.25">
      <c r="V44" s="34">
        <v>32</v>
      </c>
      <c r="W44" s="60">
        <f t="shared" si="12"/>
        <v>2476.2729789489003</v>
      </c>
      <c r="X44" s="60"/>
      <c r="Y44" s="60">
        <f t="shared" si="4"/>
        <v>479.01895072055225</v>
      </c>
      <c r="Z44" s="60"/>
      <c r="AA44" s="35">
        <f>W44*DATOS!$C$27</f>
        <v>41.271216315815003</v>
      </c>
      <c r="AB44" s="35">
        <f>$W$13*(DATOS!$C$27/(1-(1+DATOS!$C$27)^(-$V$48)))</f>
        <v>520.29016703636728</v>
      </c>
      <c r="AC44" s="60">
        <f t="shared" si="5"/>
        <v>1997.254028228348</v>
      </c>
      <c r="AD44" s="60"/>
      <c r="AF44" s="36">
        <v>32</v>
      </c>
      <c r="AG44" s="54">
        <f t="shared" si="17"/>
        <v>6261.808243657918</v>
      </c>
      <c r="AH44" s="54"/>
      <c r="AI44" s="54">
        <f t="shared" si="6"/>
        <v>321.6616020863807</v>
      </c>
      <c r="AJ44" s="54"/>
      <c r="AK44" s="37">
        <f>AG44*DATOS!$C$27</f>
        <v>104.36347072763196</v>
      </c>
      <c r="AL44" s="37">
        <f>$AG$13*(DATOS!$C$27/(1-(1+DATOS!$C$27)^(-$AF$60)))</f>
        <v>426.02507281401267</v>
      </c>
      <c r="AM44" s="54">
        <f t="shared" si="14"/>
        <v>5940.1466415715377</v>
      </c>
      <c r="AN44" s="54"/>
      <c r="AP44" s="39">
        <v>32</v>
      </c>
      <c r="AQ44" s="53">
        <f t="shared" si="18"/>
        <v>8474.9657552289209</v>
      </c>
      <c r="AR44" s="53"/>
      <c r="AS44" s="53">
        <f t="shared" si="19"/>
        <v>229.66494275599044</v>
      </c>
      <c r="AT44" s="53"/>
      <c r="AU44" s="40">
        <f>AQ44*DATOS!$C$27</f>
        <v>141.24942925381535</v>
      </c>
      <c r="AV44" s="40">
        <f>$AQ$13*(DATOS!$C$27/(1-(1+DATOS!$C$27)^(-$AP$72)))</f>
        <v>370.91437200980579</v>
      </c>
      <c r="AW44" s="53">
        <f t="shared" si="20"/>
        <v>8245.3008124729313</v>
      </c>
      <c r="AX44" s="53"/>
    </row>
    <row r="45" spans="2:50" ht="15.75" thickTop="1" thickBot="1" x14ac:dyDescent="0.25">
      <c r="V45" s="34">
        <v>33</v>
      </c>
      <c r="W45" s="60">
        <f t="shared" si="12"/>
        <v>1997.254028228348</v>
      </c>
      <c r="X45" s="60"/>
      <c r="Y45" s="60">
        <f t="shared" si="4"/>
        <v>487.00259989922813</v>
      </c>
      <c r="Z45" s="60"/>
      <c r="AA45" s="35">
        <f>W45*DATOS!$C$27</f>
        <v>33.287567137139135</v>
      </c>
      <c r="AB45" s="35">
        <f>$W$13*(DATOS!$C$27/(1-(1+DATOS!$C$27)^(-$V$48)))</f>
        <v>520.29016703636728</v>
      </c>
      <c r="AC45" s="60">
        <f t="shared" si="5"/>
        <v>1510.2514283291198</v>
      </c>
      <c r="AD45" s="60"/>
      <c r="AF45" s="36">
        <v>33</v>
      </c>
      <c r="AG45" s="54">
        <f t="shared" si="17"/>
        <v>5940.1466415715377</v>
      </c>
      <c r="AH45" s="54"/>
      <c r="AI45" s="54">
        <f t="shared" si="6"/>
        <v>327.02262878782039</v>
      </c>
      <c r="AJ45" s="54"/>
      <c r="AK45" s="37">
        <f>AG45*DATOS!$C$27</f>
        <v>99.002444026192293</v>
      </c>
      <c r="AL45" s="37">
        <f>$AG$13*(DATOS!$C$27/(1-(1+DATOS!$C$27)^(-$AF$60)))</f>
        <v>426.02507281401267</v>
      </c>
      <c r="AM45" s="54">
        <f t="shared" si="14"/>
        <v>5613.1240127837173</v>
      </c>
      <c r="AN45" s="54"/>
      <c r="AP45" s="39">
        <v>33</v>
      </c>
      <c r="AQ45" s="53">
        <f t="shared" si="18"/>
        <v>8245.3008124729313</v>
      </c>
      <c r="AR45" s="53"/>
      <c r="AS45" s="53">
        <f t="shared" si="19"/>
        <v>233.4926918019236</v>
      </c>
      <c r="AT45" s="53"/>
      <c r="AU45" s="40">
        <f>AQ45*DATOS!$C$27</f>
        <v>137.42168020788219</v>
      </c>
      <c r="AV45" s="40">
        <f>$AQ$13*(DATOS!$C$27/(1-(1+DATOS!$C$27)^(-$AP$72)))</f>
        <v>370.91437200980579</v>
      </c>
      <c r="AW45" s="53">
        <f t="shared" si="20"/>
        <v>8011.8081206710076</v>
      </c>
      <c r="AX45" s="53"/>
    </row>
    <row r="46" spans="2:50" ht="15.75" thickTop="1" thickBot="1" x14ac:dyDescent="0.25">
      <c r="V46" s="34">
        <v>34</v>
      </c>
      <c r="W46" s="60">
        <f t="shared" si="12"/>
        <v>1510.2514283291198</v>
      </c>
      <c r="X46" s="60"/>
      <c r="Y46" s="60">
        <f t="shared" si="4"/>
        <v>495.11930989754865</v>
      </c>
      <c r="Z46" s="60"/>
      <c r="AA46" s="35">
        <f>W46*DATOS!$C$27</f>
        <v>25.170857138818661</v>
      </c>
      <c r="AB46" s="35">
        <f>$W$13*(DATOS!$C$27/(1-(1+DATOS!$C$27)^(-$V$48)))</f>
        <v>520.29016703636728</v>
      </c>
      <c r="AC46" s="60">
        <f t="shared" si="5"/>
        <v>1015.1321184315711</v>
      </c>
      <c r="AD46" s="60"/>
      <c r="AF46" s="36">
        <v>34</v>
      </c>
      <c r="AG46" s="54">
        <f t="shared" si="17"/>
        <v>5613.1240127837173</v>
      </c>
      <c r="AH46" s="54"/>
      <c r="AI46" s="54">
        <f t="shared" si="6"/>
        <v>332.47300593428406</v>
      </c>
      <c r="AJ46" s="54"/>
      <c r="AK46" s="37">
        <f>AG46*DATOS!$C$27</f>
        <v>93.552066879728613</v>
      </c>
      <c r="AL46" s="37">
        <f>$AG$13*(DATOS!$C$27/(1-(1+DATOS!$C$27)^(-$AF$60)))</f>
        <v>426.02507281401267</v>
      </c>
      <c r="AM46" s="54">
        <f t="shared" si="14"/>
        <v>5280.6510068494335</v>
      </c>
      <c r="AN46" s="54"/>
      <c r="AP46" s="39">
        <v>34</v>
      </c>
      <c r="AQ46" s="53">
        <f t="shared" si="18"/>
        <v>8011.8081206710076</v>
      </c>
      <c r="AR46" s="53"/>
      <c r="AS46" s="53">
        <f t="shared" si="19"/>
        <v>237.384236665289</v>
      </c>
      <c r="AT46" s="53"/>
      <c r="AU46" s="40">
        <f>AQ46*DATOS!$C$27</f>
        <v>133.53013534451679</v>
      </c>
      <c r="AV46" s="40">
        <f>$AQ$13*(DATOS!$C$27/(1-(1+DATOS!$C$27)^(-$AP$72)))</f>
        <v>370.91437200980579</v>
      </c>
      <c r="AW46" s="53">
        <f t="shared" si="20"/>
        <v>7774.4238840057187</v>
      </c>
      <c r="AX46" s="53"/>
    </row>
    <row r="47" spans="2:50" ht="15.75" thickTop="1" thickBot="1" x14ac:dyDescent="0.25">
      <c r="V47" s="34">
        <v>35</v>
      </c>
      <c r="W47" s="60">
        <f t="shared" si="12"/>
        <v>1015.1321184315711</v>
      </c>
      <c r="X47" s="60"/>
      <c r="Y47" s="60">
        <f t="shared" si="4"/>
        <v>503.37129839584111</v>
      </c>
      <c r="Z47" s="60"/>
      <c r="AA47" s="35">
        <f>W47*DATOS!$C$27</f>
        <v>16.918868640526185</v>
      </c>
      <c r="AB47" s="35">
        <f>$W$13*(DATOS!$C$27/(1-(1+DATOS!$C$27)^(-$V$48)))</f>
        <v>520.29016703636728</v>
      </c>
      <c r="AC47" s="60">
        <f t="shared" si="5"/>
        <v>511.76082003573003</v>
      </c>
      <c r="AD47" s="60"/>
      <c r="AF47" s="36">
        <v>35</v>
      </c>
      <c r="AG47" s="54">
        <f t="shared" si="17"/>
        <v>5280.6510068494335</v>
      </c>
      <c r="AH47" s="54"/>
      <c r="AI47" s="54">
        <f t="shared" si="6"/>
        <v>338.01422269985545</v>
      </c>
      <c r="AJ47" s="54"/>
      <c r="AK47" s="37">
        <f>AG47*DATOS!$C$27</f>
        <v>88.010850114157222</v>
      </c>
      <c r="AL47" s="37">
        <f>$AG$13*(DATOS!$C$27/(1-(1+DATOS!$C$27)^(-$AF$60)))</f>
        <v>426.02507281401267</v>
      </c>
      <c r="AM47" s="54">
        <f t="shared" si="14"/>
        <v>4942.6367841495785</v>
      </c>
      <c r="AN47" s="54"/>
      <c r="AP47" s="39">
        <v>35</v>
      </c>
      <c r="AQ47" s="53">
        <f t="shared" si="18"/>
        <v>7774.4238840057187</v>
      </c>
      <c r="AR47" s="53"/>
      <c r="AS47" s="53">
        <f t="shared" si="19"/>
        <v>241.34064060971048</v>
      </c>
      <c r="AT47" s="53"/>
      <c r="AU47" s="40">
        <f>AQ47*DATOS!$C$27</f>
        <v>129.57373140009531</v>
      </c>
      <c r="AV47" s="40">
        <f>$AQ$13*(DATOS!$C$27/(1-(1+DATOS!$C$27)^(-$AP$72)))</f>
        <v>370.91437200980579</v>
      </c>
      <c r="AW47" s="53">
        <f t="shared" si="20"/>
        <v>7533.0832433960086</v>
      </c>
      <c r="AX47" s="53"/>
    </row>
    <row r="48" spans="2:50" ht="15.75" thickTop="1" thickBot="1" x14ac:dyDescent="0.25">
      <c r="V48" s="34">
        <v>36</v>
      </c>
      <c r="W48" s="60">
        <f t="shared" si="12"/>
        <v>511.76082003573003</v>
      </c>
      <c r="X48" s="60"/>
      <c r="Y48" s="60">
        <f t="shared" si="4"/>
        <v>511.76082003577176</v>
      </c>
      <c r="Z48" s="60"/>
      <c r="AA48" s="35">
        <f>W48*DATOS!$C$27</f>
        <v>8.5293470005955001</v>
      </c>
      <c r="AB48" s="35">
        <f>$W$13*(DATOS!$C$27/(1-(1+DATOS!$C$27)^(-$V$48)))</f>
        <v>520.29016703636728</v>
      </c>
      <c r="AC48" s="60">
        <f t="shared" si="5"/>
        <v>-4.1723069443833083E-11</v>
      </c>
      <c r="AD48" s="60"/>
      <c r="AF48" s="36">
        <v>36</v>
      </c>
      <c r="AG48" s="54">
        <f t="shared" si="17"/>
        <v>4942.6367841495785</v>
      </c>
      <c r="AH48" s="54"/>
      <c r="AI48" s="54">
        <f t="shared" si="6"/>
        <v>343.6477930781864</v>
      </c>
      <c r="AJ48" s="54"/>
      <c r="AK48" s="37">
        <f>AG48*DATOS!$C$27</f>
        <v>82.377279735826306</v>
      </c>
      <c r="AL48" s="37">
        <f>$AG$13*(DATOS!$C$27/(1-(1+DATOS!$C$27)^(-$AF$60)))</f>
        <v>426.02507281401267</v>
      </c>
      <c r="AM48" s="54">
        <f t="shared" si="14"/>
        <v>4598.9889910713919</v>
      </c>
      <c r="AN48" s="54"/>
      <c r="AP48" s="39">
        <v>36</v>
      </c>
      <c r="AQ48" s="53">
        <f t="shared" si="18"/>
        <v>7533.0832433960086</v>
      </c>
      <c r="AR48" s="53"/>
      <c r="AS48" s="53">
        <f>AV48-AU48</f>
        <v>245.36298461987229</v>
      </c>
      <c r="AT48" s="53"/>
      <c r="AU48" s="40">
        <f>AQ48*DATOS!$C$27</f>
        <v>125.55138738993348</v>
      </c>
      <c r="AV48" s="40">
        <f>$AQ$13*(DATOS!$C$27/(1-(1+DATOS!$C$27)^(-$AP$72)))</f>
        <v>370.91437200980579</v>
      </c>
      <c r="AW48" s="53">
        <f t="shared" si="20"/>
        <v>7287.7202587761367</v>
      </c>
      <c r="AX48" s="53"/>
    </row>
    <row r="49" spans="27:50" ht="15.75" thickTop="1" thickBot="1" x14ac:dyDescent="0.25">
      <c r="AF49" s="36">
        <v>37</v>
      </c>
      <c r="AG49" s="54">
        <f t="shared" si="17"/>
        <v>4598.9889910713919</v>
      </c>
      <c r="AH49" s="54"/>
      <c r="AI49" s="54">
        <f t="shared" si="6"/>
        <v>349.37525629615612</v>
      </c>
      <c r="AJ49" s="54"/>
      <c r="AK49" s="37">
        <f>AG49*DATOS!$C$27</f>
        <v>76.649816517856536</v>
      </c>
      <c r="AL49" s="37">
        <f>$AG$13*(DATOS!$C$27/(1-(1+DATOS!$C$27)^(-$AF$60)))</f>
        <v>426.02507281401267</v>
      </c>
      <c r="AM49" s="54">
        <f t="shared" si="14"/>
        <v>4249.6137347752356</v>
      </c>
      <c r="AN49" s="54"/>
      <c r="AP49" s="39">
        <v>37</v>
      </c>
      <c r="AQ49" s="53">
        <f t="shared" si="18"/>
        <v>7287.7202587761367</v>
      </c>
      <c r="AR49" s="53"/>
      <c r="AS49" s="53">
        <f t="shared" si="19"/>
        <v>249.45236769687017</v>
      </c>
      <c r="AT49" s="53"/>
      <c r="AU49" s="40">
        <f>AQ49*DATOS!$C$27</f>
        <v>121.4620043129356</v>
      </c>
      <c r="AV49" s="40">
        <f>$AQ$13*(DATOS!$C$27/(1-(1+DATOS!$C$27)^(-$AP$72)))</f>
        <v>370.91437200980579</v>
      </c>
      <c r="AW49" s="53">
        <f t="shared" si="20"/>
        <v>7038.2678910792665</v>
      </c>
      <c r="AX49" s="53"/>
    </row>
    <row r="50" spans="27:50" ht="15.75" thickTop="1" thickBot="1" x14ac:dyDescent="0.25">
      <c r="AA50" s="18">
        <f>SUM(AA13:AA48)</f>
        <v>4730.4460133091761</v>
      </c>
      <c r="AF50" s="36">
        <v>38</v>
      </c>
      <c r="AG50" s="54">
        <f t="shared" si="17"/>
        <v>4249.6137347752356</v>
      </c>
      <c r="AH50" s="54"/>
      <c r="AI50" s="54">
        <f t="shared" si="6"/>
        <v>355.19817723442543</v>
      </c>
      <c r="AJ50" s="54"/>
      <c r="AK50" s="37">
        <f>AG50*DATOS!$C$27</f>
        <v>70.826895579587259</v>
      </c>
      <c r="AL50" s="37">
        <f>$AG$13*(DATOS!$C$27/(1-(1+DATOS!$C$27)^(-$AF$60)))</f>
        <v>426.02507281401267</v>
      </c>
      <c r="AM50" s="54">
        <f t="shared" si="14"/>
        <v>3894.4155575408104</v>
      </c>
      <c r="AN50" s="54"/>
      <c r="AP50" s="39">
        <v>38</v>
      </c>
      <c r="AQ50" s="53">
        <f t="shared" si="18"/>
        <v>7038.2678910792665</v>
      </c>
      <c r="AR50" s="53"/>
      <c r="AS50" s="53">
        <f t="shared" si="19"/>
        <v>253.6099071584847</v>
      </c>
      <c r="AT50" s="53"/>
      <c r="AU50" s="40">
        <f>AQ50*DATOS!$C$27</f>
        <v>117.3044648513211</v>
      </c>
      <c r="AV50" s="40">
        <f>$AQ$13*(DATOS!$C$27/(1-(1+DATOS!$C$27)^(-$AP$72)))</f>
        <v>370.91437200980579</v>
      </c>
      <c r="AW50" s="53">
        <f t="shared" si="20"/>
        <v>6784.6579839207816</v>
      </c>
      <c r="AX50" s="53"/>
    </row>
    <row r="51" spans="27:50" ht="15.75" thickTop="1" thickBot="1" x14ac:dyDescent="0.25">
      <c r="AF51" s="36">
        <v>39</v>
      </c>
      <c r="AG51" s="54">
        <f t="shared" si="17"/>
        <v>3894.4155575408104</v>
      </c>
      <c r="AH51" s="54"/>
      <c r="AI51" s="54">
        <f t="shared" si="6"/>
        <v>361.11814685499917</v>
      </c>
      <c r="AJ51" s="54"/>
      <c r="AK51" s="37">
        <f>AG51*DATOS!$C$27</f>
        <v>64.906925959013506</v>
      </c>
      <c r="AL51" s="37">
        <f>$AG$13*(DATOS!$C$27/(1-(1+DATOS!$C$27)^(-$AF$60)))</f>
        <v>426.02507281401267</v>
      </c>
      <c r="AM51" s="54">
        <f t="shared" si="14"/>
        <v>3533.297410685811</v>
      </c>
      <c r="AN51" s="54"/>
      <c r="AP51" s="39">
        <v>39</v>
      </c>
      <c r="AQ51" s="53">
        <f t="shared" si="18"/>
        <v>6784.6579839207816</v>
      </c>
      <c r="AR51" s="53"/>
      <c r="AS51" s="53">
        <f t="shared" si="19"/>
        <v>257.8367389444594</v>
      </c>
      <c r="AT51" s="53"/>
      <c r="AU51" s="40">
        <f>AQ51*DATOS!$C$27</f>
        <v>113.07763306534636</v>
      </c>
      <c r="AV51" s="40">
        <f>$AQ$13*(DATOS!$C$27/(1-(1+DATOS!$C$27)^(-$AP$72)))</f>
        <v>370.91437200980579</v>
      </c>
      <c r="AW51" s="53">
        <f t="shared" si="20"/>
        <v>6526.8212449763223</v>
      </c>
      <c r="AX51" s="53"/>
    </row>
    <row r="52" spans="27:50" ht="15.75" thickTop="1" thickBot="1" x14ac:dyDescent="0.25">
      <c r="AF52" s="36">
        <v>40</v>
      </c>
      <c r="AG52" s="54">
        <f t="shared" si="17"/>
        <v>3533.297410685811</v>
      </c>
      <c r="AH52" s="54"/>
      <c r="AI52" s="54">
        <f t="shared" si="6"/>
        <v>367.13678263591584</v>
      </c>
      <c r="AJ52" s="54"/>
      <c r="AK52" s="37">
        <f>AG52*DATOS!$C$27</f>
        <v>58.888290178096845</v>
      </c>
      <c r="AL52" s="37">
        <f>$AG$13*(DATOS!$C$27/(1-(1+DATOS!$C$27)^(-$AF$60)))</f>
        <v>426.02507281401267</v>
      </c>
      <c r="AM52" s="54">
        <f t="shared" si="14"/>
        <v>3166.160628049895</v>
      </c>
      <c r="AN52" s="54"/>
      <c r="AP52" s="39">
        <v>40</v>
      </c>
      <c r="AQ52" s="53">
        <f t="shared" si="18"/>
        <v>6526.8212449763223</v>
      </c>
      <c r="AR52" s="53"/>
      <c r="AS52" s="53">
        <f t="shared" si="19"/>
        <v>262.1340179268671</v>
      </c>
      <c r="AT52" s="53"/>
      <c r="AU52" s="40">
        <f>AQ52*DATOS!$C$27</f>
        <v>108.7803540829387</v>
      </c>
      <c r="AV52" s="40">
        <f>$AQ$13*(DATOS!$C$27/(1-(1+DATOS!$C$27)^(-$AP$72)))</f>
        <v>370.91437200980579</v>
      </c>
      <c r="AW52" s="53">
        <f t="shared" si="20"/>
        <v>6264.687227049455</v>
      </c>
      <c r="AX52" s="53"/>
    </row>
    <row r="53" spans="27:50" ht="15.75" thickTop="1" thickBot="1" x14ac:dyDescent="0.25">
      <c r="AF53" s="36">
        <v>41</v>
      </c>
      <c r="AG53" s="54">
        <f t="shared" si="17"/>
        <v>3166.160628049895</v>
      </c>
      <c r="AH53" s="54"/>
      <c r="AI53" s="54">
        <f t="shared" si="6"/>
        <v>373.25572901318111</v>
      </c>
      <c r="AJ53" s="54"/>
      <c r="AK53" s="37">
        <f>AG53*DATOS!$C$27</f>
        <v>52.769343800831585</v>
      </c>
      <c r="AL53" s="37">
        <f>$AG$13*(DATOS!$C$27/(1-(1+DATOS!$C$27)^(-$AF$60)))</f>
        <v>426.02507281401267</v>
      </c>
      <c r="AM53" s="54">
        <f t="shared" si="14"/>
        <v>2792.9048990367137</v>
      </c>
      <c r="AN53" s="54"/>
      <c r="AP53" s="39">
        <v>41</v>
      </c>
      <c r="AQ53" s="53">
        <f t="shared" si="18"/>
        <v>6264.687227049455</v>
      </c>
      <c r="AR53" s="53"/>
      <c r="AS53" s="53">
        <f t="shared" si="19"/>
        <v>266.50291822564822</v>
      </c>
      <c r="AT53" s="53"/>
      <c r="AU53" s="40">
        <f>AQ53*DATOS!$C$27</f>
        <v>104.41145378415759</v>
      </c>
      <c r="AV53" s="40">
        <f>$AQ$13*(DATOS!$C$27/(1-(1+DATOS!$C$27)^(-$AP$72)))</f>
        <v>370.91437200980579</v>
      </c>
      <c r="AW53" s="53">
        <f t="shared" si="20"/>
        <v>5998.1843088238065</v>
      </c>
      <c r="AX53" s="53"/>
    </row>
    <row r="54" spans="27:50" ht="15.75" thickTop="1" thickBot="1" x14ac:dyDescent="0.25">
      <c r="AF54" s="36">
        <v>42</v>
      </c>
      <c r="AG54" s="54">
        <f t="shared" si="17"/>
        <v>2792.9048990367137</v>
      </c>
      <c r="AH54" s="54"/>
      <c r="AI54" s="54">
        <f t="shared" si="6"/>
        <v>379.47665783006744</v>
      </c>
      <c r="AJ54" s="54"/>
      <c r="AK54" s="37">
        <f>AG54*DATOS!$C$27</f>
        <v>46.548414983945229</v>
      </c>
      <c r="AL54" s="37">
        <f>$AG$13*(DATOS!$C$27/(1-(1+DATOS!$C$27)^(-$AF$60)))</f>
        <v>426.02507281401267</v>
      </c>
      <c r="AM54" s="54">
        <f t="shared" si="14"/>
        <v>2413.4282412066464</v>
      </c>
      <c r="AN54" s="54"/>
      <c r="AP54" s="39">
        <v>42</v>
      </c>
      <c r="AQ54" s="53">
        <f t="shared" si="18"/>
        <v>5998.1843088238065</v>
      </c>
      <c r="AR54" s="53"/>
      <c r="AS54" s="53">
        <f t="shared" si="19"/>
        <v>270.94463352940903</v>
      </c>
      <c r="AT54" s="53"/>
      <c r="AU54" s="40">
        <f>AQ54*DATOS!$C$27</f>
        <v>99.969738480396771</v>
      </c>
      <c r="AV54" s="40">
        <f>$AQ$13*(DATOS!$C$27/(1-(1+DATOS!$C$27)^(-$AP$72)))</f>
        <v>370.91437200980579</v>
      </c>
      <c r="AW54" s="53">
        <f t="shared" si="20"/>
        <v>5727.2396752943978</v>
      </c>
      <c r="AX54" s="53"/>
    </row>
    <row r="55" spans="27:50" ht="15.75" thickTop="1" thickBot="1" x14ac:dyDescent="0.25">
      <c r="AF55" s="36">
        <v>43</v>
      </c>
      <c r="AG55" s="54">
        <f t="shared" si="17"/>
        <v>2413.4282412066464</v>
      </c>
      <c r="AH55" s="54"/>
      <c r="AI55" s="54">
        <f t="shared" si="6"/>
        <v>385.8012687939019</v>
      </c>
      <c r="AJ55" s="54"/>
      <c r="AK55" s="37">
        <f>AG55*DATOS!$C$27</f>
        <v>40.223804020110769</v>
      </c>
      <c r="AL55" s="37">
        <f>$AG$13*(DATOS!$C$27/(1-(1+DATOS!$C$27)^(-$AF$60)))</f>
        <v>426.02507281401267</v>
      </c>
      <c r="AM55" s="54">
        <f t="shared" si="14"/>
        <v>2027.6269724127444</v>
      </c>
      <c r="AN55" s="54"/>
      <c r="AP55" s="39">
        <v>43</v>
      </c>
      <c r="AQ55" s="53">
        <f t="shared" si="18"/>
        <v>5727.2396752943978</v>
      </c>
      <c r="AR55" s="53"/>
      <c r="AS55" s="53">
        <f t="shared" si="19"/>
        <v>275.46037742156579</v>
      </c>
      <c r="AT55" s="53"/>
      <c r="AU55" s="40">
        <f>AQ55*DATOS!$C$27</f>
        <v>95.453994588239965</v>
      </c>
      <c r="AV55" s="40">
        <f>$AQ$13*(DATOS!$C$27/(1-(1+DATOS!$C$27)^(-$AP$72)))</f>
        <v>370.91437200980579</v>
      </c>
      <c r="AW55" s="53">
        <f t="shared" si="20"/>
        <v>5451.7792978728321</v>
      </c>
      <c r="AX55" s="53"/>
    </row>
    <row r="56" spans="27:50" ht="15.75" thickTop="1" thickBot="1" x14ac:dyDescent="0.25">
      <c r="AF56" s="36">
        <v>44</v>
      </c>
      <c r="AG56" s="54">
        <f t="shared" si="17"/>
        <v>2027.6269724127444</v>
      </c>
      <c r="AH56" s="54"/>
      <c r="AI56" s="54">
        <f t="shared" si="6"/>
        <v>392.23128994046692</v>
      </c>
      <c r="AJ56" s="54"/>
      <c r="AK56" s="37">
        <f>AG56*DATOS!$C$27</f>
        <v>33.793782873545737</v>
      </c>
      <c r="AL56" s="37">
        <f>$AG$13*(DATOS!$C$27/(1-(1+DATOS!$C$27)^(-$AF$60)))</f>
        <v>426.02507281401267</v>
      </c>
      <c r="AM56" s="54">
        <f t="shared" si="14"/>
        <v>1635.3956824722775</v>
      </c>
      <c r="AN56" s="54"/>
      <c r="AP56" s="39">
        <v>44</v>
      </c>
      <c r="AQ56" s="53">
        <f t="shared" si="18"/>
        <v>5451.7792978728321</v>
      </c>
      <c r="AR56" s="53"/>
      <c r="AS56" s="53">
        <f t="shared" si="19"/>
        <v>280.05138371192527</v>
      </c>
      <c r="AT56" s="53"/>
      <c r="AU56" s="40">
        <f>AQ56*DATOS!$C$27</f>
        <v>90.862988297880534</v>
      </c>
      <c r="AV56" s="40">
        <f>$AQ$13*(DATOS!$C$27/(1-(1+DATOS!$C$27)^(-$AP$72)))</f>
        <v>370.91437200980579</v>
      </c>
      <c r="AW56" s="53">
        <f t="shared" si="20"/>
        <v>5171.7279141609069</v>
      </c>
      <c r="AX56" s="53"/>
    </row>
    <row r="57" spans="27:50" ht="15.75" thickTop="1" thickBot="1" x14ac:dyDescent="0.25">
      <c r="AF57" s="36">
        <v>45</v>
      </c>
      <c r="AG57" s="54">
        <f t="shared" si="17"/>
        <v>1635.3956824722775</v>
      </c>
      <c r="AH57" s="54"/>
      <c r="AI57" s="54">
        <f t="shared" si="6"/>
        <v>398.7684781061414</v>
      </c>
      <c r="AJ57" s="54"/>
      <c r="AK57" s="37">
        <f>AG57*DATOS!$C$27</f>
        <v>27.25659470787129</v>
      </c>
      <c r="AL57" s="37">
        <f>$AG$13*(DATOS!$C$27/(1-(1+DATOS!$C$27)^(-$AF$60)))</f>
        <v>426.02507281401267</v>
      </c>
      <c r="AM57" s="54">
        <f t="shared" si="14"/>
        <v>1236.6272043661361</v>
      </c>
      <c r="AN57" s="54"/>
      <c r="AP57" s="39">
        <v>45</v>
      </c>
      <c r="AQ57" s="53">
        <f t="shared" si="18"/>
        <v>5171.7279141609069</v>
      </c>
      <c r="AR57" s="53"/>
      <c r="AS57" s="53">
        <f t="shared" si="19"/>
        <v>284.71890677379065</v>
      </c>
      <c r="AT57" s="53"/>
      <c r="AU57" s="40">
        <f>AQ57*DATOS!$C$27</f>
        <v>86.19546523601511</v>
      </c>
      <c r="AV57" s="40">
        <f>$AQ$13*(DATOS!$C$27/(1-(1+DATOS!$C$27)^(-$AP$72)))</f>
        <v>370.91437200980579</v>
      </c>
      <c r="AW57" s="53">
        <f t="shared" si="20"/>
        <v>4887.0090073871161</v>
      </c>
      <c r="AX57" s="53"/>
    </row>
    <row r="58" spans="27:50" ht="15.75" thickTop="1" thickBot="1" x14ac:dyDescent="0.25">
      <c r="AF58" s="36">
        <v>46</v>
      </c>
      <c r="AG58" s="54">
        <f t="shared" si="17"/>
        <v>1236.6272043661361</v>
      </c>
      <c r="AH58" s="54"/>
      <c r="AI58" s="54">
        <f t="shared" si="6"/>
        <v>405.41461940791044</v>
      </c>
      <c r="AJ58" s="54"/>
      <c r="AK58" s="37">
        <f>AG58*DATOS!$C$27</f>
        <v>20.610453406102266</v>
      </c>
      <c r="AL58" s="37">
        <f>$AG$13*(DATOS!$C$27/(1-(1+DATOS!$C$27)^(-$AF$60)))</f>
        <v>426.02507281401267</v>
      </c>
      <c r="AM58" s="54">
        <f t="shared" si="14"/>
        <v>831.21258495822565</v>
      </c>
      <c r="AN58" s="54"/>
      <c r="AP58" s="39">
        <v>46</v>
      </c>
      <c r="AQ58" s="53">
        <f t="shared" si="18"/>
        <v>4887.0090073871161</v>
      </c>
      <c r="AR58" s="53"/>
      <c r="AS58" s="53">
        <f t="shared" si="19"/>
        <v>289.4642218866872</v>
      </c>
      <c r="AT58" s="53"/>
      <c r="AU58" s="40">
        <f>AQ58*DATOS!$C$27</f>
        <v>81.450150123118604</v>
      </c>
      <c r="AV58" s="40">
        <f>$AQ$13*(DATOS!$C$27/(1-(1+DATOS!$C$27)^(-$AP$72)))</f>
        <v>370.91437200980579</v>
      </c>
      <c r="AW58" s="53">
        <f t="shared" si="20"/>
        <v>4597.5447855004286</v>
      </c>
      <c r="AX58" s="53"/>
    </row>
    <row r="59" spans="27:50" ht="15.75" thickTop="1" thickBot="1" x14ac:dyDescent="0.25">
      <c r="AF59" s="36">
        <v>47</v>
      </c>
      <c r="AG59" s="54">
        <f t="shared" si="17"/>
        <v>831.21258495822565</v>
      </c>
      <c r="AH59" s="54"/>
      <c r="AI59" s="54">
        <f t="shared" si="6"/>
        <v>412.17152973137559</v>
      </c>
      <c r="AJ59" s="54"/>
      <c r="AK59" s="37">
        <f>AG59*DATOS!$C$27</f>
        <v>13.853543082637094</v>
      </c>
      <c r="AL59" s="37">
        <f>$AG$13*(DATOS!$C$27/(1-(1+DATOS!$C$27)^(-$AF$60)))</f>
        <v>426.02507281401267</v>
      </c>
      <c r="AM59" s="54">
        <f t="shared" si="14"/>
        <v>419.04105522685006</v>
      </c>
      <c r="AN59" s="54"/>
      <c r="AP59" s="39">
        <v>47</v>
      </c>
      <c r="AQ59" s="53">
        <f t="shared" si="18"/>
        <v>4597.5447855004286</v>
      </c>
      <c r="AR59" s="53"/>
      <c r="AS59" s="53">
        <f t="shared" si="19"/>
        <v>294.28862558479864</v>
      </c>
      <c r="AT59" s="53"/>
      <c r="AU59" s="40">
        <f>AQ59*DATOS!$C$27</f>
        <v>76.625746425007137</v>
      </c>
      <c r="AV59" s="40">
        <f>$AQ$13*(DATOS!$C$27/(1-(1+DATOS!$C$27)^(-$AP$72)))</f>
        <v>370.91437200980579</v>
      </c>
      <c r="AW59" s="53">
        <f t="shared" si="20"/>
        <v>4303.2561599156297</v>
      </c>
      <c r="AX59" s="53"/>
    </row>
    <row r="60" spans="27:50" ht="15.75" thickTop="1" thickBot="1" x14ac:dyDescent="0.25">
      <c r="AF60" s="36">
        <v>48</v>
      </c>
      <c r="AG60" s="54">
        <f t="shared" si="17"/>
        <v>419.04105522685006</v>
      </c>
      <c r="AH60" s="54"/>
      <c r="AI60" s="54">
        <f t="shared" si="6"/>
        <v>419.04105522689849</v>
      </c>
      <c r="AJ60" s="54"/>
      <c r="AK60" s="37">
        <f>AG60*DATOS!$C$27</f>
        <v>6.9840175871141676</v>
      </c>
      <c r="AL60" s="37">
        <f>$AG$13*(DATOS!$C$27/(1-(1+DATOS!$C$27)^(-$AF$60)))</f>
        <v>426.02507281401267</v>
      </c>
      <c r="AM60" s="54">
        <f t="shared" si="14"/>
        <v>-4.8430592869408429E-11</v>
      </c>
      <c r="AN60" s="54"/>
      <c r="AP60" s="39">
        <v>48</v>
      </c>
      <c r="AQ60" s="53">
        <f t="shared" si="18"/>
        <v>4303.2561599156297</v>
      </c>
      <c r="AR60" s="53"/>
      <c r="AS60" s="53">
        <f t="shared" si="19"/>
        <v>299.19343601121193</v>
      </c>
      <c r="AT60" s="53"/>
      <c r="AU60" s="40">
        <f>AQ60*DATOS!$C$27</f>
        <v>71.720935998593831</v>
      </c>
      <c r="AV60" s="40">
        <f>$AQ$13*(DATOS!$C$27/(1-(1+DATOS!$C$27)^(-$AP$72)))</f>
        <v>370.91437200980579</v>
      </c>
      <c r="AW60" s="53">
        <f t="shared" si="20"/>
        <v>4004.0627239044179</v>
      </c>
      <c r="AX60" s="53"/>
    </row>
    <row r="61" spans="27:50" ht="15.75" thickTop="1" thickBot="1" x14ac:dyDescent="0.25">
      <c r="AP61" s="39">
        <v>49</v>
      </c>
      <c r="AQ61" s="53">
        <f t="shared" si="18"/>
        <v>4004.0627239044179</v>
      </c>
      <c r="AR61" s="53"/>
      <c r="AS61" s="53">
        <f t="shared" si="19"/>
        <v>304.17999327806547</v>
      </c>
      <c r="AT61" s="53"/>
      <c r="AU61" s="40">
        <f>AQ61*DATOS!$C$27</f>
        <v>66.734378731740293</v>
      </c>
      <c r="AV61" s="40">
        <f>$AQ$13*(DATOS!$C$27/(1-(1+DATOS!$C$27)^(-$AP$72)))</f>
        <v>370.91437200980579</v>
      </c>
      <c r="AW61" s="53">
        <f t="shared" si="20"/>
        <v>3699.8827306263524</v>
      </c>
      <c r="AX61" s="53"/>
    </row>
    <row r="62" spans="27:50" ht="15.75" thickTop="1" thickBot="1" x14ac:dyDescent="0.25">
      <c r="AK62" s="18">
        <f>SUM(AK13:AK60)</f>
        <v>6449.2034950725583</v>
      </c>
      <c r="AP62" s="39">
        <v>50</v>
      </c>
      <c r="AQ62" s="53">
        <f t="shared" si="18"/>
        <v>3699.8827306263524</v>
      </c>
      <c r="AR62" s="53"/>
      <c r="AS62" s="53">
        <f t="shared" si="19"/>
        <v>309.24965983269993</v>
      </c>
      <c r="AT62" s="53"/>
      <c r="AU62" s="40">
        <f>AQ62*DATOS!$C$27</f>
        <v>61.664712177105876</v>
      </c>
      <c r="AV62" s="40">
        <f>$AQ$13*(DATOS!$C$27/(1-(1+DATOS!$C$27)^(-$AP$72)))</f>
        <v>370.91437200980579</v>
      </c>
      <c r="AW62" s="53">
        <f t="shared" si="20"/>
        <v>3390.6330707936527</v>
      </c>
      <c r="AX62" s="53"/>
    </row>
    <row r="63" spans="27:50" ht="15.75" thickTop="1" thickBot="1" x14ac:dyDescent="0.25">
      <c r="AP63" s="39">
        <v>51</v>
      </c>
      <c r="AQ63" s="53">
        <f t="shared" si="18"/>
        <v>3390.6330707936527</v>
      </c>
      <c r="AR63" s="53"/>
      <c r="AS63" s="53">
        <f t="shared" si="19"/>
        <v>314.40382082991158</v>
      </c>
      <c r="AT63" s="53"/>
      <c r="AU63" s="40">
        <f>AQ63*DATOS!$C$27</f>
        <v>56.510551179894208</v>
      </c>
      <c r="AV63" s="40">
        <f>$AQ$13*(DATOS!$C$27/(1-(1+DATOS!$C$27)^(-$AP$72)))</f>
        <v>370.91437200980579</v>
      </c>
      <c r="AW63" s="53">
        <f t="shared" si="20"/>
        <v>3076.229249963741</v>
      </c>
      <c r="AX63" s="53"/>
    </row>
    <row r="64" spans="27:50" ht="15.75" thickTop="1" thickBot="1" x14ac:dyDescent="0.25">
      <c r="AP64" s="39">
        <v>52</v>
      </c>
      <c r="AQ64" s="53">
        <f t="shared" si="18"/>
        <v>3076.229249963741</v>
      </c>
      <c r="AR64" s="53"/>
      <c r="AS64" s="53">
        <f t="shared" si="19"/>
        <v>319.64388451041009</v>
      </c>
      <c r="AT64" s="53"/>
      <c r="AU64" s="40">
        <f>AQ64*DATOS!$C$27</f>
        <v>51.270487499395685</v>
      </c>
      <c r="AV64" s="40">
        <f>$AQ$13*(DATOS!$C$27/(1-(1+DATOS!$C$27)^(-$AP$72)))</f>
        <v>370.91437200980579</v>
      </c>
      <c r="AW64" s="53">
        <f t="shared" si="20"/>
        <v>2756.5853654533312</v>
      </c>
      <c r="AX64" s="53"/>
    </row>
    <row r="65" spans="42:50" ht="15.75" thickTop="1" thickBot="1" x14ac:dyDescent="0.25">
      <c r="AP65" s="39">
        <v>53</v>
      </c>
      <c r="AQ65" s="53">
        <f t="shared" si="18"/>
        <v>2756.5853654533312</v>
      </c>
      <c r="AR65" s="53"/>
      <c r="AS65" s="53">
        <f t="shared" si="19"/>
        <v>324.97128258558359</v>
      </c>
      <c r="AT65" s="53"/>
      <c r="AU65" s="40">
        <f>AQ65*DATOS!$C$27</f>
        <v>45.943089424222187</v>
      </c>
      <c r="AV65" s="40">
        <f>$AQ$13*(DATOS!$C$27/(1-(1+DATOS!$C$27)^(-$AP$72)))</f>
        <v>370.91437200980579</v>
      </c>
      <c r="AW65" s="53">
        <f t="shared" si="20"/>
        <v>2431.6140828677476</v>
      </c>
      <c r="AX65" s="53"/>
    </row>
    <row r="66" spans="42:50" ht="15.75" thickTop="1" thickBot="1" x14ac:dyDescent="0.25">
      <c r="AP66" s="39">
        <v>54</v>
      </c>
      <c r="AQ66" s="53">
        <f t="shared" si="18"/>
        <v>2431.6140828677476</v>
      </c>
      <c r="AR66" s="53"/>
      <c r="AS66" s="53">
        <f t="shared" si="19"/>
        <v>330.38747062867668</v>
      </c>
      <c r="AT66" s="53"/>
      <c r="AU66" s="40">
        <f>AQ66*DATOS!$C$27</f>
        <v>40.526901381129129</v>
      </c>
      <c r="AV66" s="40">
        <f>$AQ$13*(DATOS!$C$27/(1-(1+DATOS!$C$27)^(-$AP$72)))</f>
        <v>370.91437200980579</v>
      </c>
      <c r="AW66" s="53">
        <f t="shared" si="20"/>
        <v>2101.2266122390711</v>
      </c>
      <c r="AX66" s="53"/>
    </row>
    <row r="67" spans="42:50" ht="15.75" thickTop="1" thickBot="1" x14ac:dyDescent="0.25">
      <c r="AP67" s="39">
        <v>55</v>
      </c>
      <c r="AQ67" s="53">
        <f t="shared" si="18"/>
        <v>2101.2266122390711</v>
      </c>
      <c r="AR67" s="53"/>
      <c r="AS67" s="53">
        <f t="shared" si="19"/>
        <v>335.89392847248791</v>
      </c>
      <c r="AT67" s="53"/>
      <c r="AU67" s="40">
        <f>AQ67*DATOS!$C$27</f>
        <v>35.020443537317853</v>
      </c>
      <c r="AV67" s="40">
        <f>$AQ$13*(DATOS!$C$27/(1-(1+DATOS!$C$27)^(-$AP$72)))</f>
        <v>370.91437200980579</v>
      </c>
      <c r="AW67" s="53">
        <f t="shared" si="20"/>
        <v>1765.3326837665832</v>
      </c>
      <c r="AX67" s="53"/>
    </row>
    <row r="68" spans="42:50" ht="15.75" thickTop="1" thickBot="1" x14ac:dyDescent="0.25">
      <c r="AP68" s="39">
        <v>56</v>
      </c>
      <c r="AQ68" s="53">
        <f t="shared" si="18"/>
        <v>1765.3326837665832</v>
      </c>
      <c r="AR68" s="53"/>
      <c r="AS68" s="53">
        <f t="shared" si="19"/>
        <v>341.49216061369606</v>
      </c>
      <c r="AT68" s="53"/>
      <c r="AU68" s="40">
        <f>AQ68*DATOS!$C$27</f>
        <v>29.42221139610972</v>
      </c>
      <c r="AV68" s="40">
        <f>$AQ$13*(DATOS!$C$27/(1-(1+DATOS!$C$27)^(-$AP$72)))</f>
        <v>370.91437200980579</v>
      </c>
      <c r="AW68" s="53">
        <f t="shared" si="20"/>
        <v>1423.840523152887</v>
      </c>
      <c r="AX68" s="53"/>
    </row>
    <row r="69" spans="42:50" ht="15.75" thickTop="1" thickBot="1" x14ac:dyDescent="0.25">
      <c r="AP69" s="39">
        <v>57</v>
      </c>
      <c r="AQ69" s="53">
        <f t="shared" si="18"/>
        <v>1423.840523152887</v>
      </c>
      <c r="AR69" s="53"/>
      <c r="AS69" s="53">
        <f t="shared" si="19"/>
        <v>347.18369662392433</v>
      </c>
      <c r="AT69" s="53"/>
      <c r="AU69" s="40">
        <f>AQ69*DATOS!$C$27</f>
        <v>23.730675385881451</v>
      </c>
      <c r="AV69" s="40">
        <f>$AQ$13*(DATOS!$C$27/(1-(1+DATOS!$C$27)^(-$AP$72)))</f>
        <v>370.91437200980579</v>
      </c>
      <c r="AW69" s="53">
        <f t="shared" si="20"/>
        <v>1076.6568265289627</v>
      </c>
      <c r="AX69" s="53"/>
    </row>
    <row r="70" spans="42:50" ht="15.75" thickTop="1" thickBot="1" x14ac:dyDescent="0.25">
      <c r="AP70" s="39">
        <v>58</v>
      </c>
      <c r="AQ70" s="53">
        <f t="shared" si="18"/>
        <v>1076.6568265289627</v>
      </c>
      <c r="AR70" s="53"/>
      <c r="AS70" s="53">
        <f t="shared" si="19"/>
        <v>352.97009156765643</v>
      </c>
      <c r="AT70" s="53"/>
      <c r="AU70" s="40">
        <f>AQ70*DATOS!$C$27</f>
        <v>17.944280442149378</v>
      </c>
      <c r="AV70" s="40">
        <f>$AQ$13*(DATOS!$C$27/(1-(1+DATOS!$C$27)^(-$AP$72)))</f>
        <v>370.91437200980579</v>
      </c>
      <c r="AW70" s="53">
        <f t="shared" si="20"/>
        <v>723.68673496130623</v>
      </c>
      <c r="AX70" s="53"/>
    </row>
    <row r="71" spans="42:50" ht="15.75" thickTop="1" thickBot="1" x14ac:dyDescent="0.25">
      <c r="AP71" s="39">
        <v>59</v>
      </c>
      <c r="AQ71" s="53">
        <f t="shared" si="18"/>
        <v>723.68673496130623</v>
      </c>
      <c r="AR71" s="53"/>
      <c r="AS71" s="53">
        <f t="shared" si="19"/>
        <v>358.85292642711732</v>
      </c>
      <c r="AT71" s="53"/>
      <c r="AU71" s="40">
        <f>AQ71*DATOS!$C$27</f>
        <v>12.061445582688437</v>
      </c>
      <c r="AV71" s="40">
        <f>$AQ$13*(DATOS!$C$27/(1-(1+DATOS!$C$27)^(-$AP$72)))</f>
        <v>370.91437200980579</v>
      </c>
      <c r="AW71" s="53">
        <f t="shared" si="20"/>
        <v>364.8338085341889</v>
      </c>
      <c r="AX71" s="53"/>
    </row>
    <row r="72" spans="42:50" ht="15.75" thickTop="1" thickBot="1" x14ac:dyDescent="0.25">
      <c r="AP72" s="39">
        <v>60</v>
      </c>
      <c r="AQ72" s="53">
        <f t="shared" si="18"/>
        <v>364.8338085341889</v>
      </c>
      <c r="AR72" s="53"/>
      <c r="AS72" s="53">
        <f t="shared" si="19"/>
        <v>364.83380853423597</v>
      </c>
      <c r="AT72" s="53"/>
      <c r="AU72" s="40">
        <f>AQ72*DATOS!$C$27</f>
        <v>6.0805634755698152</v>
      </c>
      <c r="AV72" s="40">
        <f>$AQ$13*(DATOS!$C$27/(1-(1+DATOS!$C$27)^(-$AP$72)))</f>
        <v>370.91437200980579</v>
      </c>
      <c r="AW72" s="53">
        <f t="shared" si="20"/>
        <v>-4.7066350816749036E-11</v>
      </c>
      <c r="AX72" s="53"/>
    </row>
    <row r="73" spans="42:50" ht="15" thickTop="1" x14ac:dyDescent="0.2"/>
    <row r="74" spans="42:50" x14ac:dyDescent="0.2">
      <c r="AU74" s="18">
        <f>SUM(AU13:AU72)</f>
        <v>8254.8623205882977</v>
      </c>
    </row>
  </sheetData>
  <mergeCells count="566">
    <mergeCell ref="I14:J14"/>
    <mergeCell ref="C15:D15"/>
    <mergeCell ref="E15:F15"/>
    <mergeCell ref="I15:J15"/>
    <mergeCell ref="C24:D24"/>
    <mergeCell ref="E24:F24"/>
    <mergeCell ref="I24:J24"/>
    <mergeCell ref="C23:D23"/>
    <mergeCell ref="E23:F23"/>
    <mergeCell ref="I23:J23"/>
    <mergeCell ref="C19:D19"/>
    <mergeCell ref="E19:F19"/>
    <mergeCell ref="I19:J19"/>
    <mergeCell ref="C16:D16"/>
    <mergeCell ref="E16:F16"/>
    <mergeCell ref="I16:J16"/>
    <mergeCell ref="O15:P15"/>
    <mergeCell ref="S15:T15"/>
    <mergeCell ref="M16:N16"/>
    <mergeCell ref="O16:P16"/>
    <mergeCell ref="B28:D28"/>
    <mergeCell ref="C29:D29"/>
    <mergeCell ref="C30:D30"/>
    <mergeCell ref="C31:D31"/>
    <mergeCell ref="C32:D33"/>
    <mergeCell ref="B32:B33"/>
    <mergeCell ref="S16:T16"/>
    <mergeCell ref="M17:N17"/>
    <mergeCell ref="O17:P17"/>
    <mergeCell ref="S17:T17"/>
    <mergeCell ref="M22:N22"/>
    <mergeCell ref="O22:P22"/>
    <mergeCell ref="S22:T22"/>
    <mergeCell ref="M20:N20"/>
    <mergeCell ref="O20:P20"/>
    <mergeCell ref="S20:T20"/>
    <mergeCell ref="M21:N21"/>
    <mergeCell ref="O21:P21"/>
    <mergeCell ref="S21:T21"/>
    <mergeCell ref="S30:T30"/>
    <mergeCell ref="B11:J11"/>
    <mergeCell ref="C12:D12"/>
    <mergeCell ref="E12:F12"/>
    <mergeCell ref="I12:J12"/>
    <mergeCell ref="C13:D13"/>
    <mergeCell ref="E13:F13"/>
    <mergeCell ref="I13:J13"/>
    <mergeCell ref="I18:J18"/>
    <mergeCell ref="C22:D22"/>
    <mergeCell ref="E22:F22"/>
    <mergeCell ref="I22:J22"/>
    <mergeCell ref="C20:D20"/>
    <mergeCell ref="E20:F20"/>
    <mergeCell ref="I20:J20"/>
    <mergeCell ref="C21:D21"/>
    <mergeCell ref="E21:F21"/>
    <mergeCell ref="I21:J21"/>
    <mergeCell ref="C17:D17"/>
    <mergeCell ref="E17:F17"/>
    <mergeCell ref="I17:J17"/>
    <mergeCell ref="C18:D18"/>
    <mergeCell ref="E18:F18"/>
    <mergeCell ref="C14:D14"/>
    <mergeCell ref="E14:F14"/>
    <mergeCell ref="W15:X15"/>
    <mergeCell ref="Y15:Z15"/>
    <mergeCell ref="AC15:AD15"/>
    <mergeCell ref="L11:T11"/>
    <mergeCell ref="M12:N12"/>
    <mergeCell ref="O12:P12"/>
    <mergeCell ref="S12:T12"/>
    <mergeCell ref="M13:N13"/>
    <mergeCell ref="O13:P13"/>
    <mergeCell ref="S13:T13"/>
    <mergeCell ref="V11:AD11"/>
    <mergeCell ref="W12:X12"/>
    <mergeCell ref="Y12:Z12"/>
    <mergeCell ref="AC12:AD12"/>
    <mergeCell ref="W13:X13"/>
    <mergeCell ref="Y13:Z13"/>
    <mergeCell ref="AC13:AD13"/>
    <mergeCell ref="W14:X14"/>
    <mergeCell ref="Y14:Z14"/>
    <mergeCell ref="AC14:AD14"/>
    <mergeCell ref="M14:N14"/>
    <mergeCell ref="O14:P14"/>
    <mergeCell ref="S14:T14"/>
    <mergeCell ref="M15:N15"/>
    <mergeCell ref="Y17:Z17"/>
    <mergeCell ref="AC17:AD17"/>
    <mergeCell ref="W24:X24"/>
    <mergeCell ref="Y24:Z24"/>
    <mergeCell ref="AC24:AD24"/>
    <mergeCell ref="W23:X23"/>
    <mergeCell ref="Y23:Z23"/>
    <mergeCell ref="AC23:AD23"/>
    <mergeCell ref="M18:N18"/>
    <mergeCell ref="O18:P18"/>
    <mergeCell ref="S18:T18"/>
    <mergeCell ref="M19:N19"/>
    <mergeCell ref="O19:P19"/>
    <mergeCell ref="S19:T19"/>
    <mergeCell ref="AC18:AD18"/>
    <mergeCell ref="W19:X19"/>
    <mergeCell ref="M24:N24"/>
    <mergeCell ref="O24:P24"/>
    <mergeCell ref="S24:T24"/>
    <mergeCell ref="M23:N23"/>
    <mergeCell ref="O23:P23"/>
    <mergeCell ref="S23:T23"/>
    <mergeCell ref="AF11:AN11"/>
    <mergeCell ref="AG12:AH12"/>
    <mergeCell ref="AI12:AJ12"/>
    <mergeCell ref="AM12:AN12"/>
    <mergeCell ref="AG13:AH13"/>
    <mergeCell ref="AI13:AJ13"/>
    <mergeCell ref="AM13:AN13"/>
    <mergeCell ref="W22:X22"/>
    <mergeCell ref="Y22:Z22"/>
    <mergeCell ref="AC22:AD22"/>
    <mergeCell ref="W20:X20"/>
    <mergeCell ref="Y20:Z20"/>
    <mergeCell ref="AC20:AD20"/>
    <mergeCell ref="W21:X21"/>
    <mergeCell ref="Y21:Z21"/>
    <mergeCell ref="AC21:AD21"/>
    <mergeCell ref="W18:X18"/>
    <mergeCell ref="Y18:Z18"/>
    <mergeCell ref="Y19:Z19"/>
    <mergeCell ref="AC19:AD19"/>
    <mergeCell ref="W16:X16"/>
    <mergeCell ref="Y16:Z16"/>
    <mergeCell ref="AC16:AD16"/>
    <mergeCell ref="W17:X17"/>
    <mergeCell ref="AP11:AX11"/>
    <mergeCell ref="AQ12:AR12"/>
    <mergeCell ref="AS12:AT12"/>
    <mergeCell ref="AW12:AX12"/>
    <mergeCell ref="AQ13:AR13"/>
    <mergeCell ref="AS13:AT13"/>
    <mergeCell ref="AW13:AX13"/>
    <mergeCell ref="AG22:AH22"/>
    <mergeCell ref="AI22:AJ22"/>
    <mergeCell ref="AM22:AN22"/>
    <mergeCell ref="AG20:AH20"/>
    <mergeCell ref="AI20:AJ20"/>
    <mergeCell ref="AM20:AN20"/>
    <mergeCell ref="AG21:AH21"/>
    <mergeCell ref="AI21:AJ21"/>
    <mergeCell ref="AM21:AN21"/>
    <mergeCell ref="AG18:AH18"/>
    <mergeCell ref="AI18:AJ18"/>
    <mergeCell ref="AM18:AN18"/>
    <mergeCell ref="AG19:AH19"/>
    <mergeCell ref="AI19:AJ19"/>
    <mergeCell ref="AM19:AN19"/>
    <mergeCell ref="AG16:AH16"/>
    <mergeCell ref="AI16:AJ16"/>
    <mergeCell ref="AQ14:AR14"/>
    <mergeCell ref="AS14:AT14"/>
    <mergeCell ref="AW14:AX14"/>
    <mergeCell ref="AQ15:AR15"/>
    <mergeCell ref="AS15:AT15"/>
    <mergeCell ref="AW15:AX15"/>
    <mergeCell ref="AG24:AH24"/>
    <mergeCell ref="AI24:AJ24"/>
    <mergeCell ref="AM24:AN24"/>
    <mergeCell ref="AG23:AH23"/>
    <mergeCell ref="AI23:AJ23"/>
    <mergeCell ref="AM23:AN23"/>
    <mergeCell ref="AM16:AN16"/>
    <mergeCell ref="AG17:AH17"/>
    <mergeCell ref="AI17:AJ17"/>
    <mergeCell ref="AM17:AN17"/>
    <mergeCell ref="AG14:AH14"/>
    <mergeCell ref="AI14:AJ14"/>
    <mergeCell ref="AM14:AN14"/>
    <mergeCell ref="AG15:AH15"/>
    <mergeCell ref="AI15:AJ15"/>
    <mergeCell ref="AM15:AN15"/>
    <mergeCell ref="AQ18:AR18"/>
    <mergeCell ref="AS18:AT18"/>
    <mergeCell ref="AW18:AX18"/>
    <mergeCell ref="AQ19:AR19"/>
    <mergeCell ref="AS19:AT19"/>
    <mergeCell ref="AW19:AX19"/>
    <mergeCell ref="AQ16:AR16"/>
    <mergeCell ref="AS16:AT16"/>
    <mergeCell ref="AW16:AX16"/>
    <mergeCell ref="AQ17:AR17"/>
    <mergeCell ref="AS17:AT17"/>
    <mergeCell ref="AW17:AX17"/>
    <mergeCell ref="AQ22:AR22"/>
    <mergeCell ref="AS22:AT22"/>
    <mergeCell ref="AW22:AX22"/>
    <mergeCell ref="AQ23:AR23"/>
    <mergeCell ref="AS23:AT23"/>
    <mergeCell ref="AW23:AX23"/>
    <mergeCell ref="AQ20:AR20"/>
    <mergeCell ref="AS20:AT20"/>
    <mergeCell ref="AW20:AX20"/>
    <mergeCell ref="AQ21:AR21"/>
    <mergeCell ref="AS21:AT21"/>
    <mergeCell ref="AW21:AX21"/>
    <mergeCell ref="AQ26:AR26"/>
    <mergeCell ref="AS26:AT26"/>
    <mergeCell ref="AW26:AX26"/>
    <mergeCell ref="AQ27:AR27"/>
    <mergeCell ref="AS27:AT27"/>
    <mergeCell ref="AW27:AX27"/>
    <mergeCell ref="AQ24:AR24"/>
    <mergeCell ref="AS24:AT24"/>
    <mergeCell ref="AW24:AX24"/>
    <mergeCell ref="AQ25:AR25"/>
    <mergeCell ref="AS25:AT25"/>
    <mergeCell ref="AW25:AX25"/>
    <mergeCell ref="AQ30:AR30"/>
    <mergeCell ref="AS30:AT30"/>
    <mergeCell ref="AW30:AX30"/>
    <mergeCell ref="AQ31:AR31"/>
    <mergeCell ref="AS31:AT31"/>
    <mergeCell ref="AW31:AX31"/>
    <mergeCell ref="AQ28:AR28"/>
    <mergeCell ref="AS28:AT28"/>
    <mergeCell ref="AW28:AX28"/>
    <mergeCell ref="AQ29:AR29"/>
    <mergeCell ref="AS29:AT29"/>
    <mergeCell ref="AW29:AX29"/>
    <mergeCell ref="AQ34:AR34"/>
    <mergeCell ref="AS34:AT34"/>
    <mergeCell ref="AW34:AX34"/>
    <mergeCell ref="AQ35:AR35"/>
    <mergeCell ref="AS35:AT35"/>
    <mergeCell ref="AW35:AX35"/>
    <mergeCell ref="AQ32:AR32"/>
    <mergeCell ref="AS32:AT32"/>
    <mergeCell ref="AW32:AX32"/>
    <mergeCell ref="AQ33:AR33"/>
    <mergeCell ref="AS33:AT33"/>
    <mergeCell ref="AW33:AX33"/>
    <mergeCell ref="AQ38:AR38"/>
    <mergeCell ref="AS38:AT38"/>
    <mergeCell ref="AW38:AX38"/>
    <mergeCell ref="AQ39:AR39"/>
    <mergeCell ref="AS39:AT39"/>
    <mergeCell ref="AW39:AX39"/>
    <mergeCell ref="AQ36:AR36"/>
    <mergeCell ref="AS36:AT36"/>
    <mergeCell ref="AW36:AX36"/>
    <mergeCell ref="AQ37:AR37"/>
    <mergeCell ref="AS37:AT37"/>
    <mergeCell ref="AW37:AX37"/>
    <mergeCell ref="AQ42:AR42"/>
    <mergeCell ref="AS42:AT42"/>
    <mergeCell ref="AW42:AX42"/>
    <mergeCell ref="AQ43:AR43"/>
    <mergeCell ref="AS43:AT43"/>
    <mergeCell ref="AW43:AX43"/>
    <mergeCell ref="AQ40:AR40"/>
    <mergeCell ref="AS40:AT40"/>
    <mergeCell ref="AW40:AX40"/>
    <mergeCell ref="AQ41:AR41"/>
    <mergeCell ref="AS41:AT41"/>
    <mergeCell ref="AW41:AX41"/>
    <mergeCell ref="AQ46:AR46"/>
    <mergeCell ref="AS46:AT46"/>
    <mergeCell ref="AW46:AX46"/>
    <mergeCell ref="AQ47:AR47"/>
    <mergeCell ref="AS47:AT47"/>
    <mergeCell ref="AW47:AX47"/>
    <mergeCell ref="AQ44:AR44"/>
    <mergeCell ref="AS44:AT44"/>
    <mergeCell ref="AW44:AX44"/>
    <mergeCell ref="AQ45:AR45"/>
    <mergeCell ref="AS45:AT45"/>
    <mergeCell ref="AW45:AX45"/>
    <mergeCell ref="AQ50:AR50"/>
    <mergeCell ref="AS50:AT50"/>
    <mergeCell ref="AW50:AX50"/>
    <mergeCell ref="AQ51:AR51"/>
    <mergeCell ref="AS51:AT51"/>
    <mergeCell ref="AW51:AX51"/>
    <mergeCell ref="AQ48:AR48"/>
    <mergeCell ref="AS48:AT48"/>
    <mergeCell ref="AW48:AX48"/>
    <mergeCell ref="AQ49:AR49"/>
    <mergeCell ref="AS49:AT49"/>
    <mergeCell ref="AW49:AX49"/>
    <mergeCell ref="AQ54:AR54"/>
    <mergeCell ref="AS54:AT54"/>
    <mergeCell ref="AW54:AX54"/>
    <mergeCell ref="AQ55:AR55"/>
    <mergeCell ref="AS55:AT55"/>
    <mergeCell ref="AW55:AX55"/>
    <mergeCell ref="AQ52:AR52"/>
    <mergeCell ref="AS52:AT52"/>
    <mergeCell ref="AW52:AX52"/>
    <mergeCell ref="AQ53:AR53"/>
    <mergeCell ref="AS53:AT53"/>
    <mergeCell ref="AW53:AX53"/>
    <mergeCell ref="AQ58:AR58"/>
    <mergeCell ref="AS58:AT58"/>
    <mergeCell ref="AW58:AX58"/>
    <mergeCell ref="AQ59:AR59"/>
    <mergeCell ref="AS59:AT59"/>
    <mergeCell ref="AW59:AX59"/>
    <mergeCell ref="AQ56:AR56"/>
    <mergeCell ref="AS56:AT56"/>
    <mergeCell ref="AW56:AX56"/>
    <mergeCell ref="AQ57:AR57"/>
    <mergeCell ref="AS57:AT57"/>
    <mergeCell ref="AW57:AX57"/>
    <mergeCell ref="AQ62:AR62"/>
    <mergeCell ref="AS62:AT62"/>
    <mergeCell ref="AW62:AX62"/>
    <mergeCell ref="AQ63:AR63"/>
    <mergeCell ref="AS63:AT63"/>
    <mergeCell ref="AW63:AX63"/>
    <mergeCell ref="AQ60:AR60"/>
    <mergeCell ref="AS60:AT60"/>
    <mergeCell ref="AW60:AX60"/>
    <mergeCell ref="AQ61:AR61"/>
    <mergeCell ref="AS61:AT61"/>
    <mergeCell ref="AW61:AX61"/>
    <mergeCell ref="AW66:AX66"/>
    <mergeCell ref="AQ67:AR67"/>
    <mergeCell ref="AS67:AT67"/>
    <mergeCell ref="AW67:AX67"/>
    <mergeCell ref="AQ64:AR64"/>
    <mergeCell ref="AS64:AT64"/>
    <mergeCell ref="AW64:AX64"/>
    <mergeCell ref="AQ65:AR65"/>
    <mergeCell ref="AS65:AT65"/>
    <mergeCell ref="AW65:AX65"/>
    <mergeCell ref="AQ72:AR72"/>
    <mergeCell ref="AS72:AT72"/>
    <mergeCell ref="AW72:AX72"/>
    <mergeCell ref="M25:N25"/>
    <mergeCell ref="O25:P25"/>
    <mergeCell ref="S25:T25"/>
    <mergeCell ref="M26:N26"/>
    <mergeCell ref="O26:P26"/>
    <mergeCell ref="S26:T26"/>
    <mergeCell ref="M27:N27"/>
    <mergeCell ref="AQ70:AR70"/>
    <mergeCell ref="AS70:AT70"/>
    <mergeCell ref="AW70:AX70"/>
    <mergeCell ref="AQ71:AR71"/>
    <mergeCell ref="AS71:AT71"/>
    <mergeCell ref="AW71:AX71"/>
    <mergeCell ref="AQ68:AR68"/>
    <mergeCell ref="AS68:AT68"/>
    <mergeCell ref="AW68:AX68"/>
    <mergeCell ref="AQ69:AR69"/>
    <mergeCell ref="AS69:AT69"/>
    <mergeCell ref="AW69:AX69"/>
    <mergeCell ref="AQ66:AR66"/>
    <mergeCell ref="AS66:AT66"/>
    <mergeCell ref="M31:N31"/>
    <mergeCell ref="O31:P31"/>
    <mergeCell ref="S31:T31"/>
    <mergeCell ref="O27:P27"/>
    <mergeCell ref="S27:T27"/>
    <mergeCell ref="M28:N28"/>
    <mergeCell ref="O28:P28"/>
    <mergeCell ref="S28:T28"/>
    <mergeCell ref="M29:N29"/>
    <mergeCell ref="O29:P29"/>
    <mergeCell ref="S29:T29"/>
    <mergeCell ref="M36:N36"/>
    <mergeCell ref="O36:P36"/>
    <mergeCell ref="S36:T36"/>
    <mergeCell ref="AC25:AD25"/>
    <mergeCell ref="AC26:AD26"/>
    <mergeCell ref="AC27:AD27"/>
    <mergeCell ref="AC28:AD28"/>
    <mergeCell ref="AC29:AD29"/>
    <mergeCell ref="AC30:AD30"/>
    <mergeCell ref="AC31:AD31"/>
    <mergeCell ref="M34:N34"/>
    <mergeCell ref="O34:P34"/>
    <mergeCell ref="S34:T34"/>
    <mergeCell ref="M35:N35"/>
    <mergeCell ref="O35:P35"/>
    <mergeCell ref="S35:T35"/>
    <mergeCell ref="M32:N32"/>
    <mergeCell ref="O32:P32"/>
    <mergeCell ref="S32:T32"/>
    <mergeCell ref="M33:N33"/>
    <mergeCell ref="O33:P33"/>
    <mergeCell ref="S33:T33"/>
    <mergeCell ref="M30:N30"/>
    <mergeCell ref="O30:P30"/>
    <mergeCell ref="AC44:AD44"/>
    <mergeCell ref="AC45:AD45"/>
    <mergeCell ref="AC46:AD46"/>
    <mergeCell ref="AC47:AD47"/>
    <mergeCell ref="AC48:AD48"/>
    <mergeCell ref="Y25:Z25"/>
    <mergeCell ref="Y26:Z26"/>
    <mergeCell ref="Y27:Z27"/>
    <mergeCell ref="Y28:Z28"/>
    <mergeCell ref="Y29:Z29"/>
    <mergeCell ref="AC38:AD38"/>
    <mergeCell ref="AC39:AD39"/>
    <mergeCell ref="AC40:AD40"/>
    <mergeCell ref="AC41:AD41"/>
    <mergeCell ref="AC42:AD42"/>
    <mergeCell ref="AC43:AD43"/>
    <mergeCell ref="AC32:AD32"/>
    <mergeCell ref="AC33:AD33"/>
    <mergeCell ref="AC34:AD34"/>
    <mergeCell ref="AC35:AD35"/>
    <mergeCell ref="AC36:AD36"/>
    <mergeCell ref="AC37:AD37"/>
    <mergeCell ref="Y43:Z43"/>
    <mergeCell ref="Y44:Z44"/>
    <mergeCell ref="Y45:Z45"/>
    <mergeCell ref="Y46:Z46"/>
    <mergeCell ref="Y47:Z47"/>
    <mergeCell ref="Y36:Z36"/>
    <mergeCell ref="Y37:Z37"/>
    <mergeCell ref="Y38:Z38"/>
    <mergeCell ref="Y39:Z39"/>
    <mergeCell ref="Y40:Z40"/>
    <mergeCell ref="Y41:Z41"/>
    <mergeCell ref="W26:X26"/>
    <mergeCell ref="W27:X27"/>
    <mergeCell ref="W28:X28"/>
    <mergeCell ref="W29:X29"/>
    <mergeCell ref="W30:X30"/>
    <mergeCell ref="W31:X31"/>
    <mergeCell ref="W32:X32"/>
    <mergeCell ref="W33:X33"/>
    <mergeCell ref="Y42:Z42"/>
    <mergeCell ref="Y30:Z30"/>
    <mergeCell ref="Y31:Z31"/>
    <mergeCell ref="Y32:Z32"/>
    <mergeCell ref="Y33:Z33"/>
    <mergeCell ref="Y34:Z34"/>
    <mergeCell ref="Y35:Z35"/>
    <mergeCell ref="W46:X46"/>
    <mergeCell ref="W47:X47"/>
    <mergeCell ref="W48:X48"/>
    <mergeCell ref="AG25:AH25"/>
    <mergeCell ref="AG26:AH26"/>
    <mergeCell ref="AG27:AH27"/>
    <mergeCell ref="AG28:AH28"/>
    <mergeCell ref="AG29:AH29"/>
    <mergeCell ref="AG30:AH30"/>
    <mergeCell ref="AG31:AH31"/>
    <mergeCell ref="W40:X40"/>
    <mergeCell ref="W41:X41"/>
    <mergeCell ref="W42:X42"/>
    <mergeCell ref="W43:X43"/>
    <mergeCell ref="W44:X44"/>
    <mergeCell ref="W45:X45"/>
    <mergeCell ref="W34:X34"/>
    <mergeCell ref="W35:X35"/>
    <mergeCell ref="W36:X36"/>
    <mergeCell ref="W37:X37"/>
    <mergeCell ref="W38:X38"/>
    <mergeCell ref="W39:X39"/>
    <mergeCell ref="Y48:Z48"/>
    <mergeCell ref="W25:X25"/>
    <mergeCell ref="AG40:AH40"/>
    <mergeCell ref="AG41:AH41"/>
    <mergeCell ref="AG42:AH42"/>
    <mergeCell ref="AG43:AH43"/>
    <mergeCell ref="AG32:AH32"/>
    <mergeCell ref="AG33:AH33"/>
    <mergeCell ref="AG34:AH34"/>
    <mergeCell ref="AG35:AH35"/>
    <mergeCell ref="AG36:AH36"/>
    <mergeCell ref="AG37:AH37"/>
    <mergeCell ref="AG56:AH56"/>
    <mergeCell ref="AG57:AH57"/>
    <mergeCell ref="AG58:AH58"/>
    <mergeCell ref="AG59:AH59"/>
    <mergeCell ref="AG60:AH60"/>
    <mergeCell ref="AI25:AJ25"/>
    <mergeCell ref="AI26:AJ26"/>
    <mergeCell ref="AI27:AJ27"/>
    <mergeCell ref="AI28:AJ28"/>
    <mergeCell ref="AI29:AJ29"/>
    <mergeCell ref="AG50:AH50"/>
    <mergeCell ref="AG51:AH51"/>
    <mergeCell ref="AG52:AH52"/>
    <mergeCell ref="AG53:AH53"/>
    <mergeCell ref="AG54:AH54"/>
    <mergeCell ref="AG55:AH55"/>
    <mergeCell ref="AG44:AH44"/>
    <mergeCell ref="AG45:AH45"/>
    <mergeCell ref="AG46:AH46"/>
    <mergeCell ref="AG47:AH47"/>
    <mergeCell ref="AG48:AH48"/>
    <mergeCell ref="AG49:AH49"/>
    <mergeCell ref="AG38:AH38"/>
    <mergeCell ref="AG39:AH39"/>
    <mergeCell ref="AI36:AJ36"/>
    <mergeCell ref="AI37:AJ37"/>
    <mergeCell ref="AI38:AJ38"/>
    <mergeCell ref="AI39:AJ39"/>
    <mergeCell ref="AI40:AJ40"/>
    <mergeCell ref="AI41:AJ41"/>
    <mergeCell ref="AI30:AJ30"/>
    <mergeCell ref="AI31:AJ31"/>
    <mergeCell ref="AI32:AJ32"/>
    <mergeCell ref="AI33:AJ33"/>
    <mergeCell ref="AI34:AJ34"/>
    <mergeCell ref="AI35:AJ35"/>
    <mergeCell ref="AI50:AJ50"/>
    <mergeCell ref="AI51:AJ51"/>
    <mergeCell ref="AI52:AJ52"/>
    <mergeCell ref="AI53:AJ53"/>
    <mergeCell ref="AI42:AJ42"/>
    <mergeCell ref="AI43:AJ43"/>
    <mergeCell ref="AI44:AJ44"/>
    <mergeCell ref="AI45:AJ45"/>
    <mergeCell ref="AI46:AJ46"/>
    <mergeCell ref="AI47:AJ47"/>
    <mergeCell ref="AM34:AN34"/>
    <mergeCell ref="AM35:AN35"/>
    <mergeCell ref="AM36:AN36"/>
    <mergeCell ref="AM37:AN37"/>
    <mergeCell ref="AM38:AN38"/>
    <mergeCell ref="AM39:AN39"/>
    <mergeCell ref="AI60:AJ60"/>
    <mergeCell ref="AM25:AN25"/>
    <mergeCell ref="AM26:AN26"/>
    <mergeCell ref="AM27:AN27"/>
    <mergeCell ref="AM28:AN28"/>
    <mergeCell ref="AM29:AN29"/>
    <mergeCell ref="AM30:AN30"/>
    <mergeCell ref="AM31:AN31"/>
    <mergeCell ref="AM32:AN32"/>
    <mergeCell ref="AM33:AN33"/>
    <mergeCell ref="AI54:AJ54"/>
    <mergeCell ref="AI55:AJ55"/>
    <mergeCell ref="AI56:AJ56"/>
    <mergeCell ref="AI57:AJ57"/>
    <mergeCell ref="AI58:AJ58"/>
    <mergeCell ref="AI59:AJ59"/>
    <mergeCell ref="AI48:AJ48"/>
    <mergeCell ref="AI49:AJ49"/>
    <mergeCell ref="AM46:AN46"/>
    <mergeCell ref="AM47:AN47"/>
    <mergeCell ref="AM48:AN48"/>
    <mergeCell ref="AM49:AN49"/>
    <mergeCell ref="AM50:AN50"/>
    <mergeCell ref="AM51:AN51"/>
    <mergeCell ref="AM40:AN40"/>
    <mergeCell ref="AM41:AN41"/>
    <mergeCell ref="AM42:AN42"/>
    <mergeCell ref="AM43:AN43"/>
    <mergeCell ref="AM44:AN44"/>
    <mergeCell ref="AM45:AN45"/>
    <mergeCell ref="AM58:AN58"/>
    <mergeCell ref="AM59:AN59"/>
    <mergeCell ref="AM60:AN60"/>
    <mergeCell ref="AM52:AN52"/>
    <mergeCell ref="AM53:AN53"/>
    <mergeCell ref="AM54:AN54"/>
    <mergeCell ref="AM55:AN55"/>
    <mergeCell ref="AM56:AN56"/>
    <mergeCell ref="AM57:AN57"/>
  </mergeCells>
  <pageMargins left="0.7" right="0.7" top="0.75" bottom="0.75" header="0.3" footer="0.3"/>
  <drawing r:id="rId1"/>
  <picture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89121D-CC6F-4B79-BC84-D8520E0BB101}">
  <dimension ref="B10:AX74"/>
  <sheetViews>
    <sheetView showGridLines="0" zoomScale="98" zoomScaleNormal="98" workbookViewId="0">
      <selection activeCell="AO18" sqref="AO18"/>
    </sheetView>
  </sheetViews>
  <sheetFormatPr baseColWidth="10" defaultRowHeight="14.25" x14ac:dyDescent="0.2"/>
  <cols>
    <col min="2" max="2" width="14.75" customWidth="1"/>
    <col min="4" max="4" width="22.625" customWidth="1"/>
  </cols>
  <sheetData>
    <row r="10" spans="2:50" ht="15" thickBot="1" x14ac:dyDescent="0.25"/>
    <row r="11" spans="2:50" ht="17.25" thickTop="1" thickBot="1" x14ac:dyDescent="0.3">
      <c r="B11" s="55" t="s">
        <v>11</v>
      </c>
      <c r="C11" s="56"/>
      <c r="D11" s="56"/>
      <c r="E11" s="56"/>
      <c r="F11" s="56"/>
      <c r="G11" s="56"/>
      <c r="H11" s="56"/>
      <c r="I11" s="56"/>
      <c r="J11" s="57"/>
      <c r="L11" s="55" t="s">
        <v>11</v>
      </c>
      <c r="M11" s="56"/>
      <c r="N11" s="56"/>
      <c r="O11" s="56"/>
      <c r="P11" s="56"/>
      <c r="Q11" s="56"/>
      <c r="R11" s="56"/>
      <c r="S11" s="56"/>
      <c r="T11" s="57"/>
      <c r="V11" s="55" t="s">
        <v>11</v>
      </c>
      <c r="W11" s="56"/>
      <c r="X11" s="56"/>
      <c r="Y11" s="56"/>
      <c r="Z11" s="56"/>
      <c r="AA11" s="56"/>
      <c r="AB11" s="56"/>
      <c r="AC11" s="56"/>
      <c r="AD11" s="57"/>
      <c r="AF11" s="55" t="s">
        <v>11</v>
      </c>
      <c r="AG11" s="56"/>
      <c r="AH11" s="56"/>
      <c r="AI11" s="56"/>
      <c r="AJ11" s="56"/>
      <c r="AK11" s="56"/>
      <c r="AL11" s="56"/>
      <c r="AM11" s="56"/>
      <c r="AN11" s="57"/>
      <c r="AP11" s="55" t="s">
        <v>11</v>
      </c>
      <c r="AQ11" s="56"/>
      <c r="AR11" s="56"/>
      <c r="AS11" s="56"/>
      <c r="AT11" s="56"/>
      <c r="AU11" s="56"/>
      <c r="AV11" s="56"/>
      <c r="AW11" s="56"/>
      <c r="AX11" s="57"/>
    </row>
    <row r="12" spans="2:50" ht="32.25" customHeight="1" thickTop="1" thickBot="1" x14ac:dyDescent="0.25">
      <c r="B12" s="3" t="s">
        <v>3</v>
      </c>
      <c r="C12" s="58" t="s">
        <v>10</v>
      </c>
      <c r="D12" s="59"/>
      <c r="E12" s="59" t="s">
        <v>4</v>
      </c>
      <c r="F12" s="59"/>
      <c r="G12" s="4" t="s">
        <v>5</v>
      </c>
      <c r="H12" s="4" t="s">
        <v>6</v>
      </c>
      <c r="I12" s="59" t="s">
        <v>7</v>
      </c>
      <c r="J12" s="59"/>
      <c r="L12" s="3" t="s">
        <v>3</v>
      </c>
      <c r="M12" s="58" t="s">
        <v>10</v>
      </c>
      <c r="N12" s="59"/>
      <c r="O12" s="59" t="s">
        <v>4</v>
      </c>
      <c r="P12" s="59"/>
      <c r="Q12" s="4" t="s">
        <v>5</v>
      </c>
      <c r="R12" s="4" t="s">
        <v>6</v>
      </c>
      <c r="S12" s="59" t="s">
        <v>7</v>
      </c>
      <c r="T12" s="59"/>
      <c r="V12" s="3" t="s">
        <v>3</v>
      </c>
      <c r="W12" s="58" t="s">
        <v>10</v>
      </c>
      <c r="X12" s="59"/>
      <c r="Y12" s="59" t="s">
        <v>4</v>
      </c>
      <c r="Z12" s="59"/>
      <c r="AA12" s="4" t="s">
        <v>5</v>
      </c>
      <c r="AB12" s="4" t="s">
        <v>6</v>
      </c>
      <c r="AC12" s="59" t="s">
        <v>7</v>
      </c>
      <c r="AD12" s="59"/>
      <c r="AF12" s="3" t="s">
        <v>3</v>
      </c>
      <c r="AG12" s="58" t="s">
        <v>10</v>
      </c>
      <c r="AH12" s="59"/>
      <c r="AI12" s="59" t="s">
        <v>4</v>
      </c>
      <c r="AJ12" s="59"/>
      <c r="AK12" s="4" t="s">
        <v>5</v>
      </c>
      <c r="AL12" s="4" t="s">
        <v>6</v>
      </c>
      <c r="AM12" s="59" t="s">
        <v>7</v>
      </c>
      <c r="AN12" s="59"/>
      <c r="AP12" s="3" t="s">
        <v>3</v>
      </c>
      <c r="AQ12" s="58" t="s">
        <v>10</v>
      </c>
      <c r="AR12" s="59"/>
      <c r="AS12" s="59" t="s">
        <v>4</v>
      </c>
      <c r="AT12" s="59"/>
      <c r="AU12" s="4" t="s">
        <v>5</v>
      </c>
      <c r="AV12" s="4" t="s">
        <v>6</v>
      </c>
      <c r="AW12" s="59" t="s">
        <v>7</v>
      </c>
      <c r="AX12" s="59"/>
    </row>
    <row r="13" spans="2:50" ht="15.75" thickTop="1" thickBot="1" x14ac:dyDescent="0.25">
      <c r="B13" s="6">
        <v>1</v>
      </c>
      <c r="C13" s="71">
        <f>DATOS!C25</f>
        <v>14000</v>
      </c>
      <c r="D13" s="71"/>
      <c r="E13" s="71">
        <f>H13-G13</f>
        <v>952.77777777777771</v>
      </c>
      <c r="F13" s="71"/>
      <c r="G13" s="7">
        <f>C13*DATOS!$C$27</f>
        <v>233.33333333333334</v>
      </c>
      <c r="H13" s="7">
        <f>($C$13/$B$24)*(1+DATOS!$C$27)^B13</f>
        <v>1186.1111111111111</v>
      </c>
      <c r="I13" s="71">
        <f>C13-E13</f>
        <v>13047.222222222223</v>
      </c>
      <c r="J13" s="71"/>
      <c r="L13" s="29">
        <v>1</v>
      </c>
      <c r="M13" s="61">
        <f>DATOS!C25</f>
        <v>14000</v>
      </c>
      <c r="N13" s="61"/>
      <c r="O13" s="61">
        <f>R13-Q13</f>
        <v>359.72222222222217</v>
      </c>
      <c r="P13" s="61"/>
      <c r="Q13" s="30">
        <f>M13*DATOS!$C$27</f>
        <v>233.33333333333334</v>
      </c>
      <c r="R13" s="30">
        <f>($M$13/$L$36)*(1+DATOS!$C$27)^L13</f>
        <v>593.05555555555554</v>
      </c>
      <c r="S13" s="61">
        <f>M13-O13</f>
        <v>13640.277777777777</v>
      </c>
      <c r="T13" s="61"/>
      <c r="V13" s="34">
        <v>1</v>
      </c>
      <c r="W13" s="60">
        <f>DATOS!C25</f>
        <v>14000</v>
      </c>
      <c r="X13" s="60"/>
      <c r="Y13" s="60">
        <f>AB13-AA13</f>
        <v>162.03703703703704</v>
      </c>
      <c r="Z13" s="60"/>
      <c r="AA13" s="35">
        <f>W13*DATOS!$C$27</f>
        <v>233.33333333333334</v>
      </c>
      <c r="AB13" s="35">
        <f>($W$13/$V$48)*(1+DATOS!$C$27)^V13</f>
        <v>395.37037037037038</v>
      </c>
      <c r="AC13" s="60">
        <f>W13-Y13</f>
        <v>13837.962962962964</v>
      </c>
      <c r="AD13" s="60"/>
      <c r="AF13" s="36">
        <v>1</v>
      </c>
      <c r="AG13" s="54">
        <f>DATOS!C25</f>
        <v>14000</v>
      </c>
      <c r="AH13" s="54"/>
      <c r="AI13" s="54">
        <f>AL13-AK13</f>
        <v>63.194444444444429</v>
      </c>
      <c r="AJ13" s="54"/>
      <c r="AK13" s="37">
        <f>AG13*DATOS!$C$27</f>
        <v>233.33333333333334</v>
      </c>
      <c r="AL13" s="37">
        <f>($AG$13/$AF$60)*(1+DATOS!$C$27)^AF13</f>
        <v>296.52777777777777</v>
      </c>
      <c r="AM13" s="54">
        <f>AG13-AI13</f>
        <v>13936.805555555555</v>
      </c>
      <c r="AN13" s="54"/>
      <c r="AP13" s="39">
        <v>1</v>
      </c>
      <c r="AQ13" s="53">
        <f>DATOS!C25</f>
        <v>14000</v>
      </c>
      <c r="AR13" s="53"/>
      <c r="AS13" s="53">
        <f>AV13-AU13</f>
        <v>3.8888888888888857</v>
      </c>
      <c r="AT13" s="53"/>
      <c r="AU13" s="40">
        <f>AQ13*DATOS!$C$27</f>
        <v>233.33333333333334</v>
      </c>
      <c r="AV13" s="40">
        <f>($AQ$13/$AP$72)*(1+DATOS!$C$27)^AP13</f>
        <v>237.22222222222223</v>
      </c>
      <c r="AW13" s="53">
        <f>AQ13-AS13</f>
        <v>13996.111111111111</v>
      </c>
      <c r="AX13" s="53"/>
    </row>
    <row r="14" spans="2:50" ht="15.75" thickTop="1" thickBot="1" x14ac:dyDescent="0.25">
      <c r="B14" s="8">
        <v>2</v>
      </c>
      <c r="C14" s="71">
        <f>I13</f>
        <v>13047.222222222223</v>
      </c>
      <c r="D14" s="71"/>
      <c r="E14" s="71">
        <f t="shared" ref="E14:E24" si="0">H14-G14</f>
        <v>988.42592592592587</v>
      </c>
      <c r="F14" s="71"/>
      <c r="G14" s="7">
        <f>C14*DATOS!$C$27</f>
        <v>217.4537037037037</v>
      </c>
      <c r="H14" s="7">
        <f>($C$13/$B$24)*(1+DATOS!$C$27)^B14</f>
        <v>1205.8796296296296</v>
      </c>
      <c r="I14" s="71">
        <f t="shared" ref="I14:I24" si="1">C14-E14</f>
        <v>12058.796296296297</v>
      </c>
      <c r="J14" s="71"/>
      <c r="L14" s="29">
        <v>2</v>
      </c>
      <c r="M14" s="61">
        <f>S13</f>
        <v>13640.277777777777</v>
      </c>
      <c r="N14" s="61"/>
      <c r="O14" s="61">
        <f t="shared" ref="O14:O36" si="2">R14-Q14</f>
        <v>375.60185185185185</v>
      </c>
      <c r="P14" s="61"/>
      <c r="Q14" s="30">
        <f>M14*DATOS!$C$27</f>
        <v>227.33796296296296</v>
      </c>
      <c r="R14" s="30">
        <f>($M$13/$L$36)*(1+DATOS!$C$27)^L14</f>
        <v>602.93981481481478</v>
      </c>
      <c r="S14" s="61">
        <f t="shared" ref="S14:S36" si="3">M14-O14</f>
        <v>13264.675925925925</v>
      </c>
      <c r="T14" s="61"/>
      <c r="V14" s="34">
        <v>2</v>
      </c>
      <c r="W14" s="60">
        <f>AC13</f>
        <v>13837.962962962964</v>
      </c>
      <c r="X14" s="60"/>
      <c r="Y14" s="60">
        <f t="shared" ref="Y14:Y48" si="4">AB14-AA14</f>
        <v>171.32716049382717</v>
      </c>
      <c r="Z14" s="60"/>
      <c r="AA14" s="35">
        <f>W14*DATOS!$C$27</f>
        <v>230.63271604938271</v>
      </c>
      <c r="AB14" s="35">
        <f>($W$13/$V$48)*(1+DATOS!$C$27)^V14</f>
        <v>401.95987654320987</v>
      </c>
      <c r="AC14" s="60">
        <f t="shared" ref="AC14:AC48" si="5">W14-Y14</f>
        <v>13666.635802469136</v>
      </c>
      <c r="AD14" s="60"/>
      <c r="AF14" s="36">
        <v>2</v>
      </c>
      <c r="AG14" s="54">
        <f>AM13</f>
        <v>13936.805555555555</v>
      </c>
      <c r="AH14" s="54"/>
      <c r="AI14" s="54">
        <f t="shared" ref="AI14:AI60" si="6">AL14-AK14</f>
        <v>69.18981481481481</v>
      </c>
      <c r="AJ14" s="54"/>
      <c r="AK14" s="37">
        <f>AG14*DATOS!$C$27</f>
        <v>232.28009259259258</v>
      </c>
      <c r="AL14" s="37">
        <f>($AG$13/$AF$60)*(1+DATOS!$C$27)^AF14</f>
        <v>301.46990740740739</v>
      </c>
      <c r="AM14" s="54">
        <f t="shared" ref="AM14:AM60" si="7">AG14-AI14</f>
        <v>13867.615740740739</v>
      </c>
      <c r="AN14" s="54"/>
      <c r="AP14" s="39">
        <v>2</v>
      </c>
      <c r="AQ14" s="53">
        <f>AW13</f>
        <v>13996.111111111111</v>
      </c>
      <c r="AR14" s="53"/>
      <c r="AS14" s="53">
        <f t="shared" ref="AS14:AS72" si="8">AV14-AU14</f>
        <v>7.907407407407419</v>
      </c>
      <c r="AT14" s="53"/>
      <c r="AU14" s="40">
        <f>AQ14*DATOS!$C$27</f>
        <v>233.2685185185185</v>
      </c>
      <c r="AV14" s="40">
        <f>($AQ$13/$AP$72)*(1+DATOS!$C$27)^AP14</f>
        <v>241.17592592592592</v>
      </c>
      <c r="AW14" s="53">
        <f t="shared" ref="AW14:AW72" si="9">AQ14-AS14</f>
        <v>13988.203703703704</v>
      </c>
      <c r="AX14" s="53"/>
    </row>
    <row r="15" spans="2:50" ht="15.75" thickTop="1" thickBot="1" x14ac:dyDescent="0.25">
      <c r="B15" s="6">
        <v>3</v>
      </c>
      <c r="C15" s="71">
        <f t="shared" ref="C15:C24" si="10">I14</f>
        <v>12058.796296296297</v>
      </c>
      <c r="D15" s="71"/>
      <c r="E15" s="71">
        <f t="shared" si="0"/>
        <v>1024.9976851851848</v>
      </c>
      <c r="F15" s="71"/>
      <c r="G15" s="7">
        <f>C15*DATOS!$C$27</f>
        <v>200.97993827160496</v>
      </c>
      <c r="H15" s="7">
        <f>($C$13/$B$24)*(1+DATOS!$C$27)^B15</f>
        <v>1225.9776234567898</v>
      </c>
      <c r="I15" s="71">
        <f t="shared" si="1"/>
        <v>11033.798611111113</v>
      </c>
      <c r="J15" s="71"/>
      <c r="L15" s="29">
        <v>3</v>
      </c>
      <c r="M15" s="61">
        <f t="shared" ref="M15:M36" si="11">S14</f>
        <v>13264.675925925925</v>
      </c>
      <c r="N15" s="61"/>
      <c r="O15" s="61">
        <f t="shared" si="2"/>
        <v>391.91087962962951</v>
      </c>
      <c r="P15" s="61"/>
      <c r="Q15" s="30">
        <f>M15*DATOS!$C$27</f>
        <v>221.07793209876542</v>
      </c>
      <c r="R15" s="30">
        <f>($M$13/$L$36)*(1+DATOS!$C$27)^L15</f>
        <v>612.98881172839492</v>
      </c>
      <c r="S15" s="61">
        <f t="shared" si="3"/>
        <v>12872.765046296296</v>
      </c>
      <c r="T15" s="61"/>
      <c r="V15" s="34">
        <v>3</v>
      </c>
      <c r="W15" s="60">
        <f t="shared" ref="W15:W48" si="12">AC14</f>
        <v>13666.635802469136</v>
      </c>
      <c r="X15" s="60"/>
      <c r="Y15" s="60">
        <f t="shared" si="4"/>
        <v>180.88194444444437</v>
      </c>
      <c r="Z15" s="60"/>
      <c r="AA15" s="35">
        <f>W15*DATOS!$C$27</f>
        <v>227.77726337448561</v>
      </c>
      <c r="AB15" s="35">
        <f>($W$13/$V$48)*(1+DATOS!$C$27)^V15</f>
        <v>408.65920781892999</v>
      </c>
      <c r="AC15" s="60">
        <f t="shared" si="5"/>
        <v>13485.753858024691</v>
      </c>
      <c r="AD15" s="60"/>
      <c r="AF15" s="36">
        <v>3</v>
      </c>
      <c r="AG15" s="54">
        <f t="shared" ref="AG15:AG60" si="13">AM14</f>
        <v>13867.615740740739</v>
      </c>
      <c r="AH15" s="54"/>
      <c r="AI15" s="54">
        <f t="shared" si="6"/>
        <v>75.367476851851819</v>
      </c>
      <c r="AJ15" s="54"/>
      <c r="AK15" s="37">
        <f>AG15*DATOS!$C$27</f>
        <v>231.12692901234564</v>
      </c>
      <c r="AL15" s="37">
        <f>($AG$13/$AF$60)*(1+DATOS!$C$27)^AF15</f>
        <v>306.49440586419746</v>
      </c>
      <c r="AM15" s="54">
        <f t="shared" si="7"/>
        <v>13792.248263888887</v>
      </c>
      <c r="AN15" s="54"/>
      <c r="AP15" s="39">
        <v>3</v>
      </c>
      <c r="AQ15" s="53">
        <f t="shared" ref="AQ15:AQ72" si="14">AW14</f>
        <v>13988.203703703704</v>
      </c>
      <c r="AR15" s="53"/>
      <c r="AS15" s="53">
        <f t="shared" si="8"/>
        <v>12.058796296296237</v>
      </c>
      <c r="AT15" s="53"/>
      <c r="AU15" s="40">
        <f>AQ15*DATOS!$C$27</f>
        <v>233.13672839506174</v>
      </c>
      <c r="AV15" s="40">
        <f>($AQ$13/$AP$72)*(1+DATOS!$C$27)^AP15</f>
        <v>245.19552469135797</v>
      </c>
      <c r="AW15" s="53">
        <f t="shared" si="9"/>
        <v>13976.144907407408</v>
      </c>
      <c r="AX15" s="53"/>
    </row>
    <row r="16" spans="2:50" ht="15.75" thickTop="1" thickBot="1" x14ac:dyDescent="0.25">
      <c r="B16" s="6">
        <v>4</v>
      </c>
      <c r="C16" s="71">
        <f t="shared" si="10"/>
        <v>11033.798611111113</v>
      </c>
      <c r="D16" s="71"/>
      <c r="E16" s="71">
        <f t="shared" si="0"/>
        <v>1062.5139403292178</v>
      </c>
      <c r="F16" s="71"/>
      <c r="G16" s="7">
        <f>C16*DATOS!$C$27</f>
        <v>183.89664351851854</v>
      </c>
      <c r="H16" s="7">
        <f>($C$13/$B$24)*(1+DATOS!$C$27)^B16</f>
        <v>1246.4105838477365</v>
      </c>
      <c r="I16" s="71">
        <f t="shared" si="1"/>
        <v>9971.2846707818953</v>
      </c>
      <c r="J16" s="71"/>
      <c r="L16" s="29">
        <v>4</v>
      </c>
      <c r="M16" s="61">
        <f t="shared" si="11"/>
        <v>12872.765046296296</v>
      </c>
      <c r="N16" s="61"/>
      <c r="O16" s="61">
        <f t="shared" si="2"/>
        <v>408.65920781892999</v>
      </c>
      <c r="P16" s="61"/>
      <c r="Q16" s="30">
        <f>M16*DATOS!$C$27</f>
        <v>214.54608410493825</v>
      </c>
      <c r="R16" s="30">
        <f>($M$13/$L$36)*(1+DATOS!$C$27)^L16</f>
        <v>623.20529192386823</v>
      </c>
      <c r="S16" s="61">
        <f t="shared" si="3"/>
        <v>12464.105838477366</v>
      </c>
      <c r="T16" s="61"/>
      <c r="V16" s="34">
        <v>4</v>
      </c>
      <c r="W16" s="60">
        <f t="shared" si="12"/>
        <v>13485.753858024691</v>
      </c>
      <c r="X16" s="60"/>
      <c r="Y16" s="60">
        <f t="shared" si="4"/>
        <v>190.70763031550067</v>
      </c>
      <c r="Z16" s="60"/>
      <c r="AA16" s="35">
        <f>W16*DATOS!$C$27</f>
        <v>224.76256430041153</v>
      </c>
      <c r="AB16" s="35">
        <f>($W$13/$V$48)*(1+DATOS!$C$27)^V16</f>
        <v>415.47019461591219</v>
      </c>
      <c r="AC16" s="60">
        <f t="shared" si="5"/>
        <v>13295.04622770919</v>
      </c>
      <c r="AD16" s="60"/>
      <c r="AF16" s="36">
        <v>4</v>
      </c>
      <c r="AG16" s="54">
        <f t="shared" si="13"/>
        <v>13792.248263888887</v>
      </c>
      <c r="AH16" s="54"/>
      <c r="AI16" s="54">
        <f t="shared" si="6"/>
        <v>81.731841563785991</v>
      </c>
      <c r="AJ16" s="54"/>
      <c r="AK16" s="37">
        <f>AG16*DATOS!$C$27</f>
        <v>229.87080439814812</v>
      </c>
      <c r="AL16" s="37">
        <f>($AG$13/$AF$60)*(1+DATOS!$C$27)^AF16</f>
        <v>311.60264596193412</v>
      </c>
      <c r="AM16" s="54">
        <f t="shared" si="7"/>
        <v>13710.516422325101</v>
      </c>
      <c r="AN16" s="54"/>
      <c r="AP16" s="39">
        <v>4</v>
      </c>
      <c r="AQ16" s="53">
        <f t="shared" si="14"/>
        <v>13976.144907407408</v>
      </c>
      <c r="AR16" s="53"/>
      <c r="AS16" s="53">
        <f t="shared" si="8"/>
        <v>16.346368312757193</v>
      </c>
      <c r="AT16" s="53"/>
      <c r="AU16" s="40">
        <f>AQ16*DATOS!$C$27</f>
        <v>232.93574845679012</v>
      </c>
      <c r="AV16" s="40">
        <f>($AQ$13/$AP$72)*(1+DATOS!$C$27)^AP16</f>
        <v>249.28211676954732</v>
      </c>
      <c r="AW16" s="53">
        <f t="shared" si="9"/>
        <v>13959.798539094651</v>
      </c>
      <c r="AX16" s="53"/>
    </row>
    <row r="17" spans="2:50" ht="15.75" thickTop="1" thickBot="1" x14ac:dyDescent="0.25">
      <c r="B17" s="6">
        <v>5</v>
      </c>
      <c r="C17" s="71">
        <f t="shared" si="10"/>
        <v>9971.2846707818953</v>
      </c>
      <c r="D17" s="71"/>
      <c r="E17" s="71">
        <f t="shared" si="0"/>
        <v>1100.9960157321673</v>
      </c>
      <c r="F17" s="71"/>
      <c r="G17" s="7">
        <f>C17*DATOS!$C$27</f>
        <v>166.18807784636493</v>
      </c>
      <c r="H17" s="7">
        <f>($C$13/$B$24)*(1+DATOS!$C$27)^B17</f>
        <v>1267.1840935785322</v>
      </c>
      <c r="I17" s="71">
        <f t="shared" si="1"/>
        <v>8870.2886550497278</v>
      </c>
      <c r="J17" s="71"/>
      <c r="L17" s="29">
        <v>5</v>
      </c>
      <c r="M17" s="61">
        <f t="shared" si="11"/>
        <v>12464.105838477366</v>
      </c>
      <c r="N17" s="61"/>
      <c r="O17" s="61">
        <f t="shared" si="2"/>
        <v>425.85694948130998</v>
      </c>
      <c r="P17" s="61"/>
      <c r="Q17" s="30">
        <f>M17*DATOS!$C$27</f>
        <v>207.7350973079561</v>
      </c>
      <c r="R17" s="30">
        <f>($M$13/$L$36)*(1+DATOS!$C$27)^L17</f>
        <v>633.59204678926608</v>
      </c>
      <c r="S17" s="61">
        <f t="shared" si="3"/>
        <v>12038.248888996057</v>
      </c>
      <c r="T17" s="61"/>
      <c r="V17" s="34">
        <v>5</v>
      </c>
      <c r="W17" s="60">
        <f t="shared" si="12"/>
        <v>13295.04622770919</v>
      </c>
      <c r="X17" s="60"/>
      <c r="Y17" s="60">
        <f t="shared" si="4"/>
        <v>200.81059406435759</v>
      </c>
      <c r="Z17" s="60"/>
      <c r="AA17" s="35">
        <f>W17*DATOS!$C$27</f>
        <v>221.58410379515317</v>
      </c>
      <c r="AB17" s="35">
        <f>($W$13/$V$48)*(1+DATOS!$C$27)^V17</f>
        <v>422.39469785951076</v>
      </c>
      <c r="AC17" s="60">
        <f t="shared" si="5"/>
        <v>13094.235633644832</v>
      </c>
      <c r="AD17" s="60"/>
      <c r="AF17" s="36">
        <v>5</v>
      </c>
      <c r="AG17" s="54">
        <f t="shared" si="13"/>
        <v>13710.516422325101</v>
      </c>
      <c r="AH17" s="54"/>
      <c r="AI17" s="54">
        <f t="shared" si="6"/>
        <v>88.287416355881362</v>
      </c>
      <c r="AJ17" s="54"/>
      <c r="AK17" s="37">
        <f>AG17*DATOS!$C$27</f>
        <v>228.50860703875168</v>
      </c>
      <c r="AL17" s="37">
        <f>($AG$13/$AF$60)*(1+DATOS!$C$27)^AF17</f>
        <v>316.79602339463304</v>
      </c>
      <c r="AM17" s="54">
        <f t="shared" si="7"/>
        <v>13622.22900596922</v>
      </c>
      <c r="AN17" s="54"/>
      <c r="AP17" s="39">
        <v>5</v>
      </c>
      <c r="AQ17" s="53">
        <f t="shared" si="14"/>
        <v>13959.798539094651</v>
      </c>
      <c r="AR17" s="53"/>
      <c r="AS17" s="53">
        <f t="shared" si="8"/>
        <v>20.77350973079561</v>
      </c>
      <c r="AT17" s="53"/>
      <c r="AU17" s="40">
        <f>AQ17*DATOS!$C$27</f>
        <v>232.66330898491083</v>
      </c>
      <c r="AV17" s="40">
        <f>($AQ$13/$AP$72)*(1+DATOS!$C$27)^AP17</f>
        <v>253.43681871570644</v>
      </c>
      <c r="AW17" s="53">
        <f t="shared" si="9"/>
        <v>13939.025029363855</v>
      </c>
      <c r="AX17" s="53"/>
    </row>
    <row r="18" spans="2:50" ht="15.75" thickTop="1" thickBot="1" x14ac:dyDescent="0.25">
      <c r="B18" s="6">
        <v>6</v>
      </c>
      <c r="C18" s="71">
        <f t="shared" si="10"/>
        <v>8870.2886550497278</v>
      </c>
      <c r="D18" s="71"/>
      <c r="E18" s="71">
        <f t="shared" si="0"/>
        <v>1140.4656842206791</v>
      </c>
      <c r="F18" s="71"/>
      <c r="G18" s="7">
        <f>C18*DATOS!$C$27</f>
        <v>147.8381442508288</v>
      </c>
      <c r="H18" s="7">
        <f>($C$13/$B$24)*(1+DATOS!$C$27)^B18</f>
        <v>1288.3038284715078</v>
      </c>
      <c r="I18" s="71">
        <f t="shared" si="1"/>
        <v>7729.8229708290492</v>
      </c>
      <c r="J18" s="71"/>
      <c r="L18" s="29">
        <v>6</v>
      </c>
      <c r="M18" s="61">
        <f t="shared" si="11"/>
        <v>12038.248888996057</v>
      </c>
      <c r="N18" s="61"/>
      <c r="O18" s="61">
        <f t="shared" si="2"/>
        <v>443.5144327524863</v>
      </c>
      <c r="P18" s="61"/>
      <c r="Q18" s="30">
        <f>M18*DATOS!$C$27</f>
        <v>200.63748148326761</v>
      </c>
      <c r="R18" s="30">
        <f>($M$13/$L$36)*(1+DATOS!$C$27)^L18</f>
        <v>644.15191423575391</v>
      </c>
      <c r="S18" s="61">
        <f t="shared" si="3"/>
        <v>11594.73445624357</v>
      </c>
      <c r="T18" s="61"/>
      <c r="V18" s="34">
        <v>6</v>
      </c>
      <c r="W18" s="60">
        <f t="shared" si="12"/>
        <v>13094.235633644832</v>
      </c>
      <c r="X18" s="60"/>
      <c r="Y18" s="60">
        <f t="shared" si="4"/>
        <v>211.19734892975538</v>
      </c>
      <c r="Z18" s="60"/>
      <c r="AA18" s="35">
        <f>W18*DATOS!$C$27</f>
        <v>218.23726056074719</v>
      </c>
      <c r="AB18" s="35">
        <f>($W$13/$V$48)*(1+DATOS!$C$27)^V18</f>
        <v>429.43460949050257</v>
      </c>
      <c r="AC18" s="60">
        <f t="shared" si="5"/>
        <v>12883.038284715076</v>
      </c>
      <c r="AD18" s="60"/>
      <c r="AF18" s="36">
        <v>6</v>
      </c>
      <c r="AG18" s="54">
        <f t="shared" si="13"/>
        <v>13622.22900596922</v>
      </c>
      <c r="AH18" s="54"/>
      <c r="AI18" s="54">
        <f t="shared" si="6"/>
        <v>95.038807018389946</v>
      </c>
      <c r="AJ18" s="54"/>
      <c r="AK18" s="37">
        <f>AG18*DATOS!$C$27</f>
        <v>227.03715009948701</v>
      </c>
      <c r="AL18" s="37">
        <f>($AG$13/$AF$60)*(1+DATOS!$C$27)^AF18</f>
        <v>322.07595711787695</v>
      </c>
      <c r="AM18" s="54">
        <f t="shared" si="7"/>
        <v>13527.19019895083</v>
      </c>
      <c r="AN18" s="54"/>
      <c r="AP18" s="39">
        <v>6</v>
      </c>
      <c r="AQ18" s="53">
        <f t="shared" si="14"/>
        <v>13939.025029363855</v>
      </c>
      <c r="AR18" s="53"/>
      <c r="AS18" s="53">
        <f t="shared" si="8"/>
        <v>25.343681871570624</v>
      </c>
      <c r="AT18" s="53"/>
      <c r="AU18" s="40">
        <f>AQ18*DATOS!$C$27</f>
        <v>232.31708382273089</v>
      </c>
      <c r="AV18" s="40">
        <f>($AQ$13/$AP$72)*(1+DATOS!$C$27)^AP18</f>
        <v>257.66076569430152</v>
      </c>
      <c r="AW18" s="53">
        <f t="shared" si="9"/>
        <v>13913.681347492284</v>
      </c>
      <c r="AX18" s="53"/>
    </row>
    <row r="19" spans="2:50" ht="15.75" thickTop="1" thickBot="1" x14ac:dyDescent="0.25">
      <c r="B19" s="6">
        <v>7</v>
      </c>
      <c r="C19" s="71">
        <f t="shared" si="10"/>
        <v>7729.8229708290492</v>
      </c>
      <c r="D19" s="71"/>
      <c r="E19" s="71">
        <f t="shared" si="0"/>
        <v>1180.9451760988818</v>
      </c>
      <c r="F19" s="71"/>
      <c r="G19" s="7">
        <f>C19*DATOS!$C$27</f>
        <v>128.83038284715082</v>
      </c>
      <c r="H19" s="7">
        <f>($C$13/$B$24)*(1+DATOS!$C$27)^B19</f>
        <v>1309.7755589460326</v>
      </c>
      <c r="I19" s="71">
        <f t="shared" si="1"/>
        <v>6548.8777947301678</v>
      </c>
      <c r="J19" s="71"/>
      <c r="L19" s="29">
        <v>7</v>
      </c>
      <c r="M19" s="61">
        <f t="shared" si="11"/>
        <v>11594.73445624357</v>
      </c>
      <c r="N19" s="61"/>
      <c r="O19" s="61">
        <f t="shared" si="2"/>
        <v>461.64220520229014</v>
      </c>
      <c r="P19" s="61"/>
      <c r="Q19" s="30">
        <f>M19*DATOS!$C$27</f>
        <v>193.24557427072617</v>
      </c>
      <c r="R19" s="30">
        <f>($M$13/$L$36)*(1+DATOS!$C$27)^L19</f>
        <v>654.88777947301628</v>
      </c>
      <c r="S19" s="61">
        <f t="shared" si="3"/>
        <v>11133.09225104128</v>
      </c>
      <c r="T19" s="61"/>
      <c r="V19" s="34">
        <v>7</v>
      </c>
      <c r="W19" s="60">
        <f t="shared" si="12"/>
        <v>12883.038284715076</v>
      </c>
      <c r="X19" s="60"/>
      <c r="Y19" s="60">
        <f t="shared" si="4"/>
        <v>221.87454823675958</v>
      </c>
      <c r="Z19" s="60"/>
      <c r="AA19" s="35">
        <f>W19*DATOS!$C$27</f>
        <v>214.71730474525125</v>
      </c>
      <c r="AB19" s="35">
        <f>($W$13/$V$48)*(1+DATOS!$C$27)^V19</f>
        <v>436.59185298201083</v>
      </c>
      <c r="AC19" s="60">
        <f t="shared" si="5"/>
        <v>12661.163736478316</v>
      </c>
      <c r="AD19" s="60"/>
      <c r="AF19" s="36">
        <v>7</v>
      </c>
      <c r="AG19" s="54">
        <f t="shared" si="13"/>
        <v>13527.19019895083</v>
      </c>
      <c r="AH19" s="54"/>
      <c r="AI19" s="54">
        <f t="shared" si="6"/>
        <v>101.99071975399431</v>
      </c>
      <c r="AJ19" s="54"/>
      <c r="AK19" s="37">
        <f>AG19*DATOS!$C$27</f>
        <v>225.45316998251383</v>
      </c>
      <c r="AL19" s="37">
        <f>($AG$13/$AF$60)*(1+DATOS!$C$27)^AF19</f>
        <v>327.44388973650814</v>
      </c>
      <c r="AM19" s="54">
        <f t="shared" si="7"/>
        <v>13425.199479196835</v>
      </c>
      <c r="AN19" s="54"/>
      <c r="AP19" s="39">
        <v>7</v>
      </c>
      <c r="AQ19" s="53">
        <f t="shared" si="14"/>
        <v>13913.681347492284</v>
      </c>
      <c r="AR19" s="53"/>
      <c r="AS19" s="53">
        <f t="shared" si="8"/>
        <v>30.060422664335107</v>
      </c>
      <c r="AT19" s="53"/>
      <c r="AU19" s="40">
        <f>AQ19*DATOS!$C$27</f>
        <v>231.89468912487141</v>
      </c>
      <c r="AV19" s="40">
        <f>($AQ$13/$AP$72)*(1+DATOS!$C$27)^AP19</f>
        <v>261.95511178920651</v>
      </c>
      <c r="AW19" s="53">
        <f t="shared" si="9"/>
        <v>13883.620924827948</v>
      </c>
      <c r="AX19" s="53"/>
    </row>
    <row r="20" spans="2:50" ht="15.75" thickTop="1" thickBot="1" x14ac:dyDescent="0.25">
      <c r="B20" s="6">
        <v>8</v>
      </c>
      <c r="C20" s="71">
        <f t="shared" si="10"/>
        <v>6548.8777947301678</v>
      </c>
      <c r="D20" s="71"/>
      <c r="E20" s="71">
        <f t="shared" si="0"/>
        <v>1222.4571883496303</v>
      </c>
      <c r="F20" s="71"/>
      <c r="G20" s="7">
        <f>C20*DATOS!$C$27</f>
        <v>109.14796324550279</v>
      </c>
      <c r="H20" s="7">
        <f>($C$13/$B$24)*(1+DATOS!$C$27)^B20</f>
        <v>1331.6051515951331</v>
      </c>
      <c r="I20" s="71">
        <f t="shared" si="1"/>
        <v>5326.4206063805377</v>
      </c>
      <c r="J20" s="71"/>
      <c r="L20" s="29">
        <v>8</v>
      </c>
      <c r="M20" s="61">
        <f t="shared" si="11"/>
        <v>11133.09225104128</v>
      </c>
      <c r="N20" s="61"/>
      <c r="O20" s="61">
        <f t="shared" si="2"/>
        <v>480.2510382802119</v>
      </c>
      <c r="P20" s="61"/>
      <c r="Q20" s="30">
        <f>M20*DATOS!$C$27</f>
        <v>185.55153751735466</v>
      </c>
      <c r="R20" s="30">
        <f>($M$13/$L$36)*(1+DATOS!$C$27)^L20</f>
        <v>665.80257579756653</v>
      </c>
      <c r="S20" s="61">
        <f t="shared" si="3"/>
        <v>10652.841212761068</v>
      </c>
      <c r="T20" s="61"/>
      <c r="V20" s="34">
        <v>8</v>
      </c>
      <c r="W20" s="60">
        <f t="shared" si="12"/>
        <v>12661.163736478316</v>
      </c>
      <c r="X20" s="60"/>
      <c r="Y20" s="60">
        <f t="shared" si="4"/>
        <v>232.84898825707245</v>
      </c>
      <c r="Z20" s="60"/>
      <c r="AA20" s="35">
        <f>W20*DATOS!$C$27</f>
        <v>211.01939560797194</v>
      </c>
      <c r="AB20" s="35">
        <f>($W$13/$V$48)*(1+DATOS!$C$27)^V20</f>
        <v>443.86838386504439</v>
      </c>
      <c r="AC20" s="60">
        <f t="shared" si="5"/>
        <v>12428.314748221244</v>
      </c>
      <c r="AD20" s="60"/>
      <c r="AF20" s="36">
        <v>8</v>
      </c>
      <c r="AG20" s="54">
        <f t="shared" si="13"/>
        <v>13425.199479196835</v>
      </c>
      <c r="AH20" s="54"/>
      <c r="AI20" s="54">
        <f t="shared" si="6"/>
        <v>109.14796324550267</v>
      </c>
      <c r="AJ20" s="54"/>
      <c r="AK20" s="37">
        <f>AG20*DATOS!$C$27</f>
        <v>223.7533246532806</v>
      </c>
      <c r="AL20" s="37">
        <f>($AG$13/$AF$60)*(1+DATOS!$C$27)^AF20</f>
        <v>332.90128789878327</v>
      </c>
      <c r="AM20" s="54">
        <f t="shared" si="7"/>
        <v>13316.051515951332</v>
      </c>
      <c r="AN20" s="54"/>
      <c r="AP20" s="39">
        <v>8</v>
      </c>
      <c r="AQ20" s="53">
        <f t="shared" si="14"/>
        <v>13883.620924827948</v>
      </c>
      <c r="AR20" s="53"/>
      <c r="AS20" s="53">
        <f t="shared" si="8"/>
        <v>34.927348238560853</v>
      </c>
      <c r="AT20" s="53"/>
      <c r="AU20" s="40">
        <f>AQ20*DATOS!$C$27</f>
        <v>231.39368208046579</v>
      </c>
      <c r="AV20" s="40">
        <f>($AQ$13/$AP$72)*(1+DATOS!$C$27)^AP20</f>
        <v>266.32103031902665</v>
      </c>
      <c r="AW20" s="53">
        <f t="shared" si="9"/>
        <v>13848.693576589387</v>
      </c>
      <c r="AX20" s="53"/>
    </row>
    <row r="21" spans="2:50" ht="15.75" thickTop="1" thickBot="1" x14ac:dyDescent="0.25">
      <c r="B21" s="6">
        <v>9</v>
      </c>
      <c r="C21" s="71">
        <f t="shared" si="10"/>
        <v>5326.4206063805377</v>
      </c>
      <c r="D21" s="71"/>
      <c r="E21" s="71">
        <f t="shared" si="0"/>
        <v>1265.0248940153765</v>
      </c>
      <c r="F21" s="71"/>
      <c r="G21" s="7">
        <f>C21*DATOS!$C$27</f>
        <v>88.773676773008958</v>
      </c>
      <c r="H21" s="7">
        <f>($C$13/$B$24)*(1+DATOS!$C$27)^B21</f>
        <v>1353.7985707883854</v>
      </c>
      <c r="I21" s="71">
        <f t="shared" si="1"/>
        <v>4061.3957123651612</v>
      </c>
      <c r="J21" s="71"/>
      <c r="L21" s="29">
        <v>9</v>
      </c>
      <c r="M21" s="61">
        <f t="shared" si="11"/>
        <v>10652.841212761068</v>
      </c>
      <c r="N21" s="61"/>
      <c r="O21" s="61">
        <f t="shared" si="2"/>
        <v>499.3519318481749</v>
      </c>
      <c r="P21" s="61"/>
      <c r="Q21" s="30">
        <f>M21*DATOS!$C$27</f>
        <v>177.5473535460178</v>
      </c>
      <c r="R21" s="30">
        <f>($M$13/$L$36)*(1+DATOS!$C$27)^L21</f>
        <v>676.8992853941927</v>
      </c>
      <c r="S21" s="61">
        <f t="shared" si="3"/>
        <v>10153.489280912894</v>
      </c>
      <c r="T21" s="61"/>
      <c r="V21" s="34">
        <v>9</v>
      </c>
      <c r="W21" s="60">
        <f t="shared" si="12"/>
        <v>12428.314748221244</v>
      </c>
      <c r="X21" s="60"/>
      <c r="Y21" s="60">
        <f t="shared" si="4"/>
        <v>244.12761112577434</v>
      </c>
      <c r="Z21" s="60"/>
      <c r="AA21" s="35">
        <f>W21*DATOS!$C$27</f>
        <v>207.13857913702074</v>
      </c>
      <c r="AB21" s="35">
        <f>($W$13/$V$48)*(1+DATOS!$C$27)^V21</f>
        <v>451.26619026279508</v>
      </c>
      <c r="AC21" s="60">
        <f t="shared" si="5"/>
        <v>12184.18713709547</v>
      </c>
      <c r="AD21" s="60"/>
      <c r="AF21" s="36">
        <v>9</v>
      </c>
      <c r="AG21" s="54">
        <f t="shared" si="13"/>
        <v>13316.051515951332</v>
      </c>
      <c r="AH21" s="54"/>
      <c r="AI21" s="54">
        <f t="shared" si="6"/>
        <v>116.51545076457415</v>
      </c>
      <c r="AJ21" s="54"/>
      <c r="AK21" s="37">
        <f>AG21*DATOS!$C$27</f>
        <v>221.9341919325222</v>
      </c>
      <c r="AL21" s="37">
        <f>($AG$13/$AF$60)*(1+DATOS!$C$27)^AF21</f>
        <v>338.44964269709635</v>
      </c>
      <c r="AM21" s="54">
        <f t="shared" si="7"/>
        <v>13199.536065186758</v>
      </c>
      <c r="AN21" s="54"/>
      <c r="AP21" s="39">
        <v>9</v>
      </c>
      <c r="AQ21" s="53">
        <f t="shared" si="14"/>
        <v>13848.693576589387</v>
      </c>
      <c r="AR21" s="53"/>
      <c r="AS21" s="53">
        <f t="shared" si="8"/>
        <v>39.948154547853903</v>
      </c>
      <c r="AT21" s="53"/>
      <c r="AU21" s="40">
        <f>AQ21*DATOS!$C$27</f>
        <v>230.81155960982312</v>
      </c>
      <c r="AV21" s="40">
        <f>($AQ$13/$AP$72)*(1+DATOS!$C$27)^AP21</f>
        <v>270.75971415767702</v>
      </c>
      <c r="AW21" s="53">
        <f t="shared" si="9"/>
        <v>13808.745422041533</v>
      </c>
      <c r="AX21" s="53"/>
    </row>
    <row r="22" spans="2:50" ht="15.75" thickTop="1" thickBot="1" x14ac:dyDescent="0.25">
      <c r="B22" s="6">
        <v>10</v>
      </c>
      <c r="C22" s="71">
        <f t="shared" si="10"/>
        <v>4061.3957123651612</v>
      </c>
      <c r="D22" s="71"/>
      <c r="E22" s="71">
        <f t="shared" si="0"/>
        <v>1308.6719517621057</v>
      </c>
      <c r="F22" s="71"/>
      <c r="G22" s="7">
        <f>C22*DATOS!$C$27</f>
        <v>67.689928539419356</v>
      </c>
      <c r="H22" s="7">
        <f>($C$13/$B$24)*(1+DATOS!$C$27)^B22</f>
        <v>1376.3618803015249</v>
      </c>
      <c r="I22" s="71">
        <f t="shared" si="1"/>
        <v>2752.7237606030558</v>
      </c>
      <c r="J22" s="71"/>
      <c r="L22" s="29">
        <v>10</v>
      </c>
      <c r="M22" s="61">
        <f t="shared" si="11"/>
        <v>10153.489280912894</v>
      </c>
      <c r="N22" s="61"/>
      <c r="O22" s="61">
        <f t="shared" si="2"/>
        <v>518.95611880221418</v>
      </c>
      <c r="P22" s="61"/>
      <c r="Q22" s="30">
        <f>M22*DATOS!$C$27</f>
        <v>169.22482134854823</v>
      </c>
      <c r="R22" s="30">
        <f>($M$13/$L$36)*(1+DATOS!$C$27)^L22</f>
        <v>688.18094015076247</v>
      </c>
      <c r="S22" s="61">
        <f t="shared" si="3"/>
        <v>9634.5331621106798</v>
      </c>
      <c r="T22" s="61"/>
      <c r="V22" s="34">
        <v>10</v>
      </c>
      <c r="W22" s="60">
        <f t="shared" si="12"/>
        <v>12184.18713709547</v>
      </c>
      <c r="X22" s="60"/>
      <c r="Y22" s="60">
        <f t="shared" si="4"/>
        <v>255.71750781558384</v>
      </c>
      <c r="Z22" s="60"/>
      <c r="AA22" s="35">
        <f>W22*DATOS!$C$27</f>
        <v>203.06978561825784</v>
      </c>
      <c r="AB22" s="35">
        <f>($W$13/$V$48)*(1+DATOS!$C$27)^V22</f>
        <v>458.78729343384168</v>
      </c>
      <c r="AC22" s="60">
        <f t="shared" si="5"/>
        <v>11928.469629279887</v>
      </c>
      <c r="AD22" s="60"/>
      <c r="AF22" s="36">
        <v>10</v>
      </c>
      <c r="AG22" s="54">
        <f t="shared" si="13"/>
        <v>13199.536065186758</v>
      </c>
      <c r="AH22" s="54"/>
      <c r="AI22" s="54">
        <f t="shared" si="6"/>
        <v>124.09820232226861</v>
      </c>
      <c r="AJ22" s="54"/>
      <c r="AK22" s="37">
        <f>AG22*DATOS!$C$27</f>
        <v>219.99226775311263</v>
      </c>
      <c r="AL22" s="37">
        <f>($AG$13/$AF$60)*(1+DATOS!$C$27)^AF22</f>
        <v>344.09047007538123</v>
      </c>
      <c r="AM22" s="54">
        <f t="shared" si="7"/>
        <v>13075.43786286449</v>
      </c>
      <c r="AN22" s="54"/>
      <c r="AP22" s="39">
        <v>10</v>
      </c>
      <c r="AQ22" s="53">
        <f t="shared" si="14"/>
        <v>13808.745422041533</v>
      </c>
      <c r="AR22" s="53"/>
      <c r="AS22" s="53">
        <f t="shared" si="8"/>
        <v>45.126619026279485</v>
      </c>
      <c r="AT22" s="53"/>
      <c r="AU22" s="40">
        <f>AQ22*DATOS!$C$27</f>
        <v>230.14575703402554</v>
      </c>
      <c r="AV22" s="40">
        <f>($AQ$13/$AP$72)*(1+DATOS!$C$27)^AP22</f>
        <v>275.27237606030502</v>
      </c>
      <c r="AW22" s="53">
        <f t="shared" si="9"/>
        <v>13763.618803015253</v>
      </c>
      <c r="AX22" s="53"/>
    </row>
    <row r="23" spans="2:50" ht="15.75" thickTop="1" thickBot="1" x14ac:dyDescent="0.25">
      <c r="B23" s="6">
        <v>11</v>
      </c>
      <c r="C23" s="71">
        <f t="shared" si="10"/>
        <v>2752.7237606030558</v>
      </c>
      <c r="D23" s="71"/>
      <c r="E23" s="71">
        <f t="shared" si="0"/>
        <v>1353.4225156298326</v>
      </c>
      <c r="F23" s="71"/>
      <c r="G23" s="7">
        <f>C23*DATOS!$C$27</f>
        <v>45.878729343384265</v>
      </c>
      <c r="H23" s="7">
        <f>($C$13/$B$24)*(1+DATOS!$C$27)^B23</f>
        <v>1399.3012449732169</v>
      </c>
      <c r="I23" s="71">
        <f t="shared" si="1"/>
        <v>1399.3012449732232</v>
      </c>
      <c r="J23" s="71"/>
      <c r="L23" s="29">
        <v>11</v>
      </c>
      <c r="M23" s="61">
        <f t="shared" si="11"/>
        <v>9634.5331621106798</v>
      </c>
      <c r="N23" s="61"/>
      <c r="O23" s="61">
        <f t="shared" si="2"/>
        <v>539.07506978476374</v>
      </c>
      <c r="P23" s="61"/>
      <c r="Q23" s="30">
        <f>M23*DATOS!$C$27</f>
        <v>160.57555270184466</v>
      </c>
      <c r="R23" s="30">
        <f>($M$13/$L$36)*(1+DATOS!$C$27)^L23</f>
        <v>699.65062248660843</v>
      </c>
      <c r="S23" s="61">
        <f t="shared" si="3"/>
        <v>9095.4580923259164</v>
      </c>
      <c r="T23" s="61"/>
      <c r="V23" s="34">
        <v>11</v>
      </c>
      <c r="W23" s="60">
        <f t="shared" si="12"/>
        <v>11928.469629279887</v>
      </c>
      <c r="X23" s="60"/>
      <c r="Y23" s="60">
        <f t="shared" si="4"/>
        <v>267.62592116974082</v>
      </c>
      <c r="Z23" s="60"/>
      <c r="AA23" s="35">
        <f>W23*DATOS!$C$27</f>
        <v>198.80782715466478</v>
      </c>
      <c r="AB23" s="35">
        <f>($W$13/$V$48)*(1+DATOS!$C$27)^V23</f>
        <v>466.4337483244056</v>
      </c>
      <c r="AC23" s="60">
        <f t="shared" si="5"/>
        <v>11660.843708110146</v>
      </c>
      <c r="AD23" s="60"/>
      <c r="AF23" s="36">
        <v>11</v>
      </c>
      <c r="AG23" s="54">
        <f t="shared" si="13"/>
        <v>13075.43786286449</v>
      </c>
      <c r="AH23" s="54"/>
      <c r="AI23" s="54">
        <f t="shared" si="6"/>
        <v>131.90134686222939</v>
      </c>
      <c r="AJ23" s="54"/>
      <c r="AK23" s="37">
        <f>AG23*DATOS!$C$27</f>
        <v>217.92396438107482</v>
      </c>
      <c r="AL23" s="37">
        <f>($AG$13/$AF$60)*(1+DATOS!$C$27)^AF23</f>
        <v>349.82531124330421</v>
      </c>
      <c r="AM23" s="54">
        <f t="shared" si="7"/>
        <v>12943.536516002261</v>
      </c>
      <c r="AN23" s="54"/>
      <c r="AP23" s="39">
        <v>11</v>
      </c>
      <c r="AQ23" s="53">
        <f t="shared" si="14"/>
        <v>13763.618803015253</v>
      </c>
      <c r="AR23" s="53"/>
      <c r="AS23" s="53">
        <f t="shared" si="8"/>
        <v>50.466602277722473</v>
      </c>
      <c r="AT23" s="53"/>
      <c r="AU23" s="40">
        <f>AQ23*DATOS!$C$27</f>
        <v>229.3936467169209</v>
      </c>
      <c r="AV23" s="40">
        <f>($AQ$13/$AP$72)*(1+DATOS!$C$27)^AP23</f>
        <v>279.86024899464337</v>
      </c>
      <c r="AW23" s="53">
        <f t="shared" si="9"/>
        <v>13713.152200737532</v>
      </c>
      <c r="AX23" s="53"/>
    </row>
    <row r="24" spans="2:50" ht="15.75" thickTop="1" thickBot="1" x14ac:dyDescent="0.25">
      <c r="B24" s="6">
        <v>12</v>
      </c>
      <c r="C24" s="71">
        <f t="shared" si="10"/>
        <v>1399.3012449732232</v>
      </c>
      <c r="D24" s="71"/>
      <c r="E24" s="71">
        <f t="shared" si="0"/>
        <v>1399.3012449732169</v>
      </c>
      <c r="F24" s="71"/>
      <c r="G24" s="7">
        <f>C24*DATOS!$C$27</f>
        <v>23.321687416220385</v>
      </c>
      <c r="H24" s="7">
        <f>($C$13/$B$24)*(1+DATOS!$C$27)^B24</f>
        <v>1422.6229323894372</v>
      </c>
      <c r="I24" s="71">
        <f t="shared" si="1"/>
        <v>6.3664629124104977E-12</v>
      </c>
      <c r="J24" s="71"/>
      <c r="L24" s="29">
        <v>12</v>
      </c>
      <c r="M24" s="61">
        <f t="shared" si="11"/>
        <v>9095.4580923259164</v>
      </c>
      <c r="N24" s="61"/>
      <c r="O24" s="61">
        <f t="shared" si="2"/>
        <v>559.72049798928663</v>
      </c>
      <c r="P24" s="61"/>
      <c r="Q24" s="30">
        <f>M24*DATOS!$C$27</f>
        <v>151.59096820543195</v>
      </c>
      <c r="R24" s="30">
        <f>($M$13/$L$36)*(1+DATOS!$C$27)^L24</f>
        <v>711.31146619471861</v>
      </c>
      <c r="S24" s="61">
        <f t="shared" si="3"/>
        <v>8535.7375943366296</v>
      </c>
      <c r="T24" s="61"/>
      <c r="V24" s="34">
        <v>12</v>
      </c>
      <c r="W24" s="60">
        <f t="shared" si="12"/>
        <v>11660.843708110146</v>
      </c>
      <c r="X24" s="60"/>
      <c r="Y24" s="60">
        <f t="shared" si="4"/>
        <v>279.86024899464337</v>
      </c>
      <c r="Z24" s="60"/>
      <c r="AA24" s="35">
        <f>W24*DATOS!$C$27</f>
        <v>194.34739513516908</v>
      </c>
      <c r="AB24" s="35">
        <f>($W$13/$V$48)*(1+DATOS!$C$27)^V24</f>
        <v>474.20764412981242</v>
      </c>
      <c r="AC24" s="60">
        <f t="shared" si="5"/>
        <v>11380.983459115501</v>
      </c>
      <c r="AD24" s="60"/>
      <c r="AF24" s="36">
        <v>12</v>
      </c>
      <c r="AG24" s="54">
        <f t="shared" si="13"/>
        <v>12943.536516002261</v>
      </c>
      <c r="AH24" s="54"/>
      <c r="AI24" s="54">
        <f t="shared" si="6"/>
        <v>139.93012449732163</v>
      </c>
      <c r="AJ24" s="54"/>
      <c r="AK24" s="37">
        <f>AG24*DATOS!$C$27</f>
        <v>215.72560860003767</v>
      </c>
      <c r="AL24" s="37">
        <f>($AG$13/$AF$60)*(1+DATOS!$C$27)^AF24</f>
        <v>355.6557330973593</v>
      </c>
      <c r="AM24" s="54">
        <f t="shared" si="7"/>
        <v>12803.60639150494</v>
      </c>
      <c r="AN24" s="54"/>
      <c r="AP24" s="39">
        <v>12</v>
      </c>
      <c r="AQ24" s="53">
        <f t="shared" si="14"/>
        <v>13713.152200737532</v>
      </c>
      <c r="AR24" s="53"/>
      <c r="AS24" s="53">
        <f t="shared" si="8"/>
        <v>55.972049798928595</v>
      </c>
      <c r="AT24" s="53"/>
      <c r="AU24" s="40">
        <f>AQ24*DATOS!$C$27</f>
        <v>228.55253667895886</v>
      </c>
      <c r="AV24" s="40">
        <f>($AQ$13/$AP$72)*(1+DATOS!$C$27)^AP24</f>
        <v>284.52458647788745</v>
      </c>
      <c r="AW24" s="53">
        <f t="shared" si="9"/>
        <v>13657.180150938602</v>
      </c>
      <c r="AX24" s="53"/>
    </row>
    <row r="25" spans="2:50" ht="15.75" thickTop="1" thickBot="1" x14ac:dyDescent="0.25">
      <c r="L25" s="29">
        <v>13</v>
      </c>
      <c r="M25" s="61">
        <f t="shared" si="11"/>
        <v>8535.7375943366296</v>
      </c>
      <c r="N25" s="61"/>
      <c r="O25" s="61">
        <f t="shared" si="2"/>
        <v>580.90436405902017</v>
      </c>
      <c r="P25" s="61"/>
      <c r="Q25" s="30">
        <f>M25*DATOS!$C$27</f>
        <v>142.26229323894381</v>
      </c>
      <c r="R25" s="30">
        <f>($M$13/$L$36)*(1+DATOS!$C$27)^L25</f>
        <v>723.16665729796398</v>
      </c>
      <c r="S25" s="61">
        <f t="shared" si="3"/>
        <v>7954.8332302776098</v>
      </c>
      <c r="T25" s="61"/>
      <c r="V25" s="34">
        <v>13</v>
      </c>
      <c r="W25" s="60">
        <f t="shared" si="12"/>
        <v>11380.983459115501</v>
      </c>
      <c r="X25" s="60"/>
      <c r="Y25" s="60">
        <f t="shared" si="4"/>
        <v>292.42804721338433</v>
      </c>
      <c r="Z25" s="60"/>
      <c r="AA25" s="35">
        <f>W25*DATOS!$C$27</f>
        <v>189.68305765192503</v>
      </c>
      <c r="AB25" s="35">
        <f>($W$13/$V$48)*(1+DATOS!$C$27)^V25</f>
        <v>482.11110486530936</v>
      </c>
      <c r="AC25" s="60">
        <f t="shared" si="5"/>
        <v>11088.555411902116</v>
      </c>
      <c r="AD25" s="60"/>
      <c r="AF25" s="36">
        <v>13</v>
      </c>
      <c r="AG25" s="54">
        <f t="shared" si="13"/>
        <v>12803.60639150494</v>
      </c>
      <c r="AH25" s="54"/>
      <c r="AI25" s="54">
        <f t="shared" si="6"/>
        <v>148.18988879056633</v>
      </c>
      <c r="AJ25" s="54"/>
      <c r="AK25" s="37">
        <f>AG25*DATOS!$C$27</f>
        <v>213.39343985841566</v>
      </c>
      <c r="AL25" s="37">
        <f>($AG$13/$AF$60)*(1+DATOS!$C$27)^AF25</f>
        <v>361.58332864898199</v>
      </c>
      <c r="AM25" s="54">
        <f t="shared" si="7"/>
        <v>12655.416502714374</v>
      </c>
      <c r="AN25" s="54"/>
      <c r="AP25" s="39">
        <v>13</v>
      </c>
      <c r="AQ25" s="53">
        <f t="shared" si="14"/>
        <v>13657.180150938602</v>
      </c>
      <c r="AR25" s="53"/>
      <c r="AS25" s="53">
        <f t="shared" si="8"/>
        <v>61.646993736875544</v>
      </c>
      <c r="AT25" s="53"/>
      <c r="AU25" s="40">
        <f>AQ25*DATOS!$C$27</f>
        <v>227.61966918231005</v>
      </c>
      <c r="AV25" s="40">
        <f>($AQ$13/$AP$72)*(1+DATOS!$C$27)^AP25</f>
        <v>289.26666291918559</v>
      </c>
      <c r="AW25" s="53">
        <f t="shared" si="9"/>
        <v>13595.533157201728</v>
      </c>
      <c r="AX25" s="53"/>
    </row>
    <row r="26" spans="2:50" ht="15.75" thickTop="1" thickBot="1" x14ac:dyDescent="0.25">
      <c r="G26" s="38">
        <f>SUM(G13:G24)</f>
        <v>1613.3322090890408</v>
      </c>
      <c r="L26" s="29">
        <v>14</v>
      </c>
      <c r="M26" s="61">
        <f t="shared" si="11"/>
        <v>7954.8332302776098</v>
      </c>
      <c r="N26" s="61"/>
      <c r="O26" s="61">
        <f t="shared" si="2"/>
        <v>602.63888108163655</v>
      </c>
      <c r="P26" s="61"/>
      <c r="Q26" s="30">
        <f>M26*DATOS!$C$27</f>
        <v>132.58055383796017</v>
      </c>
      <c r="R26" s="30">
        <f>($M$13/$L$36)*(1+DATOS!$C$27)^L26</f>
        <v>735.21943491959678</v>
      </c>
      <c r="S26" s="61">
        <f t="shared" si="3"/>
        <v>7352.1943491959737</v>
      </c>
      <c r="T26" s="61"/>
      <c r="V26" s="34">
        <v>14</v>
      </c>
      <c r="W26" s="60">
        <f t="shared" si="12"/>
        <v>11088.555411902116</v>
      </c>
      <c r="X26" s="60"/>
      <c r="Y26" s="60">
        <f t="shared" si="4"/>
        <v>305.33703308136251</v>
      </c>
      <c r="Z26" s="60"/>
      <c r="AA26" s="35">
        <f>W26*DATOS!$C$27</f>
        <v>184.80925686503528</v>
      </c>
      <c r="AB26" s="35">
        <f>($W$13/$V$48)*(1+DATOS!$C$27)^V26</f>
        <v>490.14628994639781</v>
      </c>
      <c r="AC26" s="60">
        <f t="shared" si="5"/>
        <v>10783.218378820753</v>
      </c>
      <c r="AD26" s="60"/>
      <c r="AF26" s="36">
        <v>14</v>
      </c>
      <c r="AG26" s="54">
        <f t="shared" si="13"/>
        <v>12655.416502714374</v>
      </c>
      <c r="AH26" s="54"/>
      <c r="AI26" s="54">
        <f t="shared" si="6"/>
        <v>156.68610908122551</v>
      </c>
      <c r="AJ26" s="54"/>
      <c r="AK26" s="37">
        <f>AG26*DATOS!$C$27</f>
        <v>210.92360837857288</v>
      </c>
      <c r="AL26" s="37">
        <f>($AG$13/$AF$60)*(1+DATOS!$C$27)^AF26</f>
        <v>367.60971745979839</v>
      </c>
      <c r="AM26" s="54">
        <f t="shared" si="7"/>
        <v>12498.730393633148</v>
      </c>
      <c r="AN26" s="54"/>
      <c r="AP26" s="39">
        <v>14</v>
      </c>
      <c r="AQ26" s="53">
        <f t="shared" si="14"/>
        <v>13595.533157201728</v>
      </c>
      <c r="AR26" s="53"/>
      <c r="AS26" s="53">
        <f t="shared" si="8"/>
        <v>67.495554681143233</v>
      </c>
      <c r="AT26" s="53"/>
      <c r="AU26" s="40">
        <f>AQ26*DATOS!$C$27</f>
        <v>226.59221928669547</v>
      </c>
      <c r="AV26" s="40">
        <f>($AQ$13/$AP$72)*(1+DATOS!$C$27)^AP26</f>
        <v>294.0877739678387</v>
      </c>
      <c r="AW26" s="53">
        <f t="shared" si="9"/>
        <v>13528.037602520584</v>
      </c>
      <c r="AX26" s="53"/>
    </row>
    <row r="27" spans="2:50" ht="17.25" thickTop="1" thickBot="1" x14ac:dyDescent="0.3">
      <c r="B27" s="68" t="s">
        <v>13</v>
      </c>
      <c r="C27" s="68"/>
      <c r="D27" s="68"/>
      <c r="L27" s="29">
        <v>15</v>
      </c>
      <c r="M27" s="61">
        <f t="shared" si="11"/>
        <v>7352.1943491959737</v>
      </c>
      <c r="N27" s="61"/>
      <c r="O27" s="61">
        <f t="shared" si="2"/>
        <v>624.93651968165693</v>
      </c>
      <c r="P27" s="61"/>
      <c r="Q27" s="30">
        <f>M27*DATOS!$C$27</f>
        <v>122.53657248659955</v>
      </c>
      <c r="R27" s="30">
        <f>($M$13/$L$36)*(1+DATOS!$C$27)^L27</f>
        <v>747.47309216825647</v>
      </c>
      <c r="S27" s="61">
        <f t="shared" si="3"/>
        <v>6727.2578295143167</v>
      </c>
      <c r="T27" s="61"/>
      <c r="V27" s="34">
        <v>15</v>
      </c>
      <c r="W27" s="60">
        <f t="shared" si="12"/>
        <v>10783.218378820753</v>
      </c>
      <c r="X27" s="60"/>
      <c r="Y27" s="60">
        <f t="shared" si="4"/>
        <v>318.59508846515843</v>
      </c>
      <c r="Z27" s="60"/>
      <c r="AA27" s="35">
        <f>W27*DATOS!$C$27</f>
        <v>179.7203063136792</v>
      </c>
      <c r="AB27" s="35">
        <f>($W$13/$V$48)*(1+DATOS!$C$27)^V27</f>
        <v>498.31539477883763</v>
      </c>
      <c r="AC27" s="60">
        <f t="shared" si="5"/>
        <v>10464.623290355594</v>
      </c>
      <c r="AD27" s="60"/>
      <c r="AF27" s="36">
        <v>15</v>
      </c>
      <c r="AG27" s="54">
        <f t="shared" si="13"/>
        <v>12498.730393633148</v>
      </c>
      <c r="AH27" s="54"/>
      <c r="AI27" s="54">
        <f t="shared" si="6"/>
        <v>165.42437285690912</v>
      </c>
      <c r="AJ27" s="54"/>
      <c r="AK27" s="37">
        <f>AG27*DATOS!$C$27</f>
        <v>208.31217322721912</v>
      </c>
      <c r="AL27" s="37">
        <f>($AG$13/$AF$60)*(1+DATOS!$C$27)^AF27</f>
        <v>373.73654608412824</v>
      </c>
      <c r="AM27" s="54">
        <f t="shared" si="7"/>
        <v>12333.306020776239</v>
      </c>
      <c r="AN27" s="54"/>
      <c r="AP27" s="39">
        <v>15</v>
      </c>
      <c r="AQ27" s="53">
        <f t="shared" si="14"/>
        <v>13528.037602520584</v>
      </c>
      <c r="AR27" s="53"/>
      <c r="AS27" s="53">
        <f t="shared" si="8"/>
        <v>73.52194349195949</v>
      </c>
      <c r="AT27" s="53"/>
      <c r="AU27" s="40">
        <f>AQ27*DATOS!$C$27</f>
        <v>225.46729337534308</v>
      </c>
      <c r="AV27" s="40">
        <f>($AQ$13/$AP$72)*(1+DATOS!$C$27)^AP27</f>
        <v>298.98923686730257</v>
      </c>
      <c r="AW27" s="53">
        <f t="shared" si="9"/>
        <v>13454.515659028624</v>
      </c>
      <c r="AX27" s="53"/>
    </row>
    <row r="28" spans="2:50" ht="17.25" thickTop="1" thickBot="1" x14ac:dyDescent="0.3">
      <c r="B28" s="15" t="s">
        <v>5</v>
      </c>
      <c r="C28" s="69" t="s">
        <v>14</v>
      </c>
      <c r="D28" s="69"/>
      <c r="L28" s="29">
        <v>16</v>
      </c>
      <c r="M28" s="61">
        <f t="shared" si="11"/>
        <v>6727.2578295143167</v>
      </c>
      <c r="N28" s="61"/>
      <c r="O28" s="61">
        <f t="shared" si="2"/>
        <v>647.8100132124888</v>
      </c>
      <c r="P28" s="61"/>
      <c r="Q28" s="30">
        <f>M28*DATOS!$C$27</f>
        <v>112.1209638252386</v>
      </c>
      <c r="R28" s="30">
        <f>($M$13/$L$36)*(1+DATOS!$C$27)^L28</f>
        <v>759.93097703772742</v>
      </c>
      <c r="S28" s="61">
        <f t="shared" si="3"/>
        <v>6079.4478163018275</v>
      </c>
      <c r="T28" s="61"/>
      <c r="V28" s="34">
        <v>16</v>
      </c>
      <c r="W28" s="60">
        <f t="shared" si="12"/>
        <v>10464.623290355594</v>
      </c>
      <c r="X28" s="60"/>
      <c r="Y28" s="60">
        <f t="shared" si="4"/>
        <v>332.21026318589168</v>
      </c>
      <c r="Z28" s="60"/>
      <c r="AA28" s="35">
        <f>W28*DATOS!$C$27</f>
        <v>174.41038817259323</v>
      </c>
      <c r="AB28" s="35">
        <f>($W$13/$V$48)*(1+DATOS!$C$27)^V28</f>
        <v>506.62065135848491</v>
      </c>
      <c r="AC28" s="60">
        <f t="shared" si="5"/>
        <v>10132.413027169701</v>
      </c>
      <c r="AD28" s="60"/>
      <c r="AF28" s="36">
        <v>16</v>
      </c>
      <c r="AG28" s="54">
        <f t="shared" si="13"/>
        <v>12333.306020776239</v>
      </c>
      <c r="AH28" s="54"/>
      <c r="AI28" s="54">
        <f t="shared" si="6"/>
        <v>174.41038817259306</v>
      </c>
      <c r="AJ28" s="54"/>
      <c r="AK28" s="37">
        <f>AG28*DATOS!$C$27</f>
        <v>205.55510034627065</v>
      </c>
      <c r="AL28" s="37">
        <f>($AG$13/$AF$60)*(1+DATOS!$C$27)^AF28</f>
        <v>379.96548851886371</v>
      </c>
      <c r="AM28" s="54">
        <f t="shared" si="7"/>
        <v>12158.895632603646</v>
      </c>
      <c r="AN28" s="54"/>
      <c r="AP28" s="39">
        <v>16</v>
      </c>
      <c r="AQ28" s="53">
        <f t="shared" si="14"/>
        <v>13454.515659028624</v>
      </c>
      <c r="AR28" s="53"/>
      <c r="AS28" s="53">
        <f t="shared" si="8"/>
        <v>79.730463164613866</v>
      </c>
      <c r="AT28" s="53"/>
      <c r="AU28" s="40">
        <f>AQ28*DATOS!$C$27</f>
        <v>224.24192765047707</v>
      </c>
      <c r="AV28" s="40">
        <f>($AQ$13/$AP$72)*(1+DATOS!$C$27)^AP28</f>
        <v>303.97239081509093</v>
      </c>
      <c r="AW28" s="53">
        <f t="shared" si="9"/>
        <v>13374.785195864009</v>
      </c>
      <c r="AX28" s="53"/>
    </row>
    <row r="29" spans="2:50" ht="17.25" thickTop="1" thickBot="1" x14ac:dyDescent="0.25">
      <c r="B29" s="15" t="s">
        <v>4</v>
      </c>
      <c r="C29" s="77" t="s">
        <v>17</v>
      </c>
      <c r="D29" s="77"/>
      <c r="L29" s="29">
        <v>17</v>
      </c>
      <c r="M29" s="61">
        <f t="shared" si="11"/>
        <v>6079.4478163018275</v>
      </c>
      <c r="N29" s="61"/>
      <c r="O29" s="61">
        <f t="shared" si="2"/>
        <v>671.27236304999246</v>
      </c>
      <c r="P29" s="61"/>
      <c r="Q29" s="30">
        <f>M29*DATOS!$C$27</f>
        <v>101.32413027169713</v>
      </c>
      <c r="R29" s="30">
        <f>($M$13/$L$36)*(1+DATOS!$C$27)^L29</f>
        <v>772.59649332168954</v>
      </c>
      <c r="S29" s="61">
        <f t="shared" si="3"/>
        <v>5408.1754532518353</v>
      </c>
      <c r="T29" s="61"/>
      <c r="V29" s="34">
        <v>17</v>
      </c>
      <c r="W29" s="60">
        <f t="shared" si="12"/>
        <v>10132.413027169701</v>
      </c>
      <c r="X29" s="60"/>
      <c r="Y29" s="60">
        <f t="shared" si="4"/>
        <v>346.19077842829802</v>
      </c>
      <c r="Z29" s="60"/>
      <c r="AA29" s="35">
        <f>W29*DATOS!$C$27</f>
        <v>168.87355045282834</v>
      </c>
      <c r="AB29" s="35">
        <f>($W$13/$V$48)*(1+DATOS!$C$27)^V29</f>
        <v>515.06432888112636</v>
      </c>
      <c r="AC29" s="60">
        <f t="shared" si="5"/>
        <v>9786.2222487414037</v>
      </c>
      <c r="AD29" s="60"/>
      <c r="AF29" s="36">
        <v>17</v>
      </c>
      <c r="AG29" s="54">
        <f t="shared" si="13"/>
        <v>12158.895632603646</v>
      </c>
      <c r="AH29" s="54"/>
      <c r="AI29" s="54">
        <f t="shared" si="6"/>
        <v>183.64998611745068</v>
      </c>
      <c r="AJ29" s="54"/>
      <c r="AK29" s="37">
        <f>AG29*DATOS!$C$27</f>
        <v>202.64826054339409</v>
      </c>
      <c r="AL29" s="37">
        <f>($AG$13/$AF$60)*(1+DATOS!$C$27)^AF29</f>
        <v>386.29824666084477</v>
      </c>
      <c r="AM29" s="54">
        <f t="shared" si="7"/>
        <v>11975.245646486195</v>
      </c>
      <c r="AN29" s="54"/>
      <c r="AP29" s="39">
        <v>17</v>
      </c>
      <c r="AQ29" s="53">
        <f t="shared" si="14"/>
        <v>13374.785195864009</v>
      </c>
      <c r="AR29" s="53"/>
      <c r="AS29" s="53">
        <f t="shared" si="8"/>
        <v>86.125510730942295</v>
      </c>
      <c r="AT29" s="53"/>
      <c r="AU29" s="40">
        <f>AQ29*DATOS!$C$27</f>
        <v>222.9130865977335</v>
      </c>
      <c r="AV29" s="40">
        <f>($AQ$13/$AP$72)*(1+DATOS!$C$27)^AP29</f>
        <v>309.03859732867579</v>
      </c>
      <c r="AW29" s="53">
        <f t="shared" si="9"/>
        <v>13288.659685133067</v>
      </c>
      <c r="AX29" s="53"/>
    </row>
    <row r="30" spans="2:50" ht="17.25" thickTop="1" thickBot="1" x14ac:dyDescent="0.3">
      <c r="B30" s="15" t="s">
        <v>7</v>
      </c>
      <c r="C30" s="69" t="s">
        <v>34</v>
      </c>
      <c r="D30" s="69"/>
      <c r="L30" s="29">
        <v>18</v>
      </c>
      <c r="M30" s="61">
        <f t="shared" si="11"/>
        <v>5408.1754532518353</v>
      </c>
      <c r="N30" s="61"/>
      <c r="O30" s="61">
        <f t="shared" si="2"/>
        <v>695.33684398952028</v>
      </c>
      <c r="P30" s="61"/>
      <c r="Q30" s="30">
        <f>M30*DATOS!$C$27</f>
        <v>90.136257554197257</v>
      </c>
      <c r="R30" s="30">
        <f>($M$13/$L$36)*(1+DATOS!$C$27)^L30</f>
        <v>785.47310154371758</v>
      </c>
      <c r="S30" s="61">
        <f t="shared" si="3"/>
        <v>4712.838609262315</v>
      </c>
      <c r="T30" s="61"/>
      <c r="V30" s="34">
        <v>18</v>
      </c>
      <c r="W30" s="60">
        <f t="shared" si="12"/>
        <v>9786.2222487414037</v>
      </c>
      <c r="X30" s="60"/>
      <c r="Y30" s="60">
        <f t="shared" si="4"/>
        <v>360.54503021678835</v>
      </c>
      <c r="Z30" s="60"/>
      <c r="AA30" s="35">
        <f>W30*DATOS!$C$27</f>
        <v>163.10370414569007</v>
      </c>
      <c r="AB30" s="35">
        <f>($W$13/$V$48)*(1+DATOS!$C$27)^V30</f>
        <v>523.64873436247842</v>
      </c>
      <c r="AC30" s="60">
        <f t="shared" si="5"/>
        <v>9425.6772185246155</v>
      </c>
      <c r="AD30" s="60"/>
      <c r="AF30" s="36">
        <v>18</v>
      </c>
      <c r="AG30" s="54">
        <f t="shared" si="13"/>
        <v>11975.245646486195</v>
      </c>
      <c r="AH30" s="54"/>
      <c r="AI30" s="54">
        <f t="shared" si="6"/>
        <v>193.14912333042221</v>
      </c>
      <c r="AJ30" s="54"/>
      <c r="AK30" s="37">
        <f>AG30*DATOS!$C$27</f>
        <v>199.58742744143657</v>
      </c>
      <c r="AL30" s="37">
        <f>($AG$13/$AF$60)*(1+DATOS!$C$27)^AF30</f>
        <v>392.73655077185879</v>
      </c>
      <c r="AM30" s="54">
        <f t="shared" si="7"/>
        <v>11782.096523155773</v>
      </c>
      <c r="AN30" s="54"/>
      <c r="AP30" s="39">
        <v>18</v>
      </c>
      <c r="AQ30" s="53">
        <f t="shared" si="14"/>
        <v>13288.659685133067</v>
      </c>
      <c r="AR30" s="53"/>
      <c r="AS30" s="53">
        <f t="shared" si="8"/>
        <v>92.711579198602578</v>
      </c>
      <c r="AT30" s="53"/>
      <c r="AU30" s="40">
        <f>AQ30*DATOS!$C$27</f>
        <v>221.47766141888445</v>
      </c>
      <c r="AV30" s="40">
        <f>($AQ$13/$AP$72)*(1+DATOS!$C$27)^AP30</f>
        <v>314.18924061748703</v>
      </c>
      <c r="AW30" s="53">
        <f t="shared" si="9"/>
        <v>13195.948105934463</v>
      </c>
      <c r="AX30" s="53"/>
    </row>
    <row r="31" spans="2:50" ht="17.25" customHeight="1" thickTop="1" thickBot="1" x14ac:dyDescent="0.25">
      <c r="B31" s="44" t="s">
        <v>6</v>
      </c>
      <c r="C31" s="69"/>
      <c r="D31" s="69"/>
      <c r="L31" s="29">
        <v>19</v>
      </c>
      <c r="M31" s="61">
        <f t="shared" si="11"/>
        <v>4712.838609262315</v>
      </c>
      <c r="N31" s="61"/>
      <c r="O31" s="61">
        <f t="shared" si="2"/>
        <v>720.01700974840753</v>
      </c>
      <c r="P31" s="61"/>
      <c r="Q31" s="30">
        <f>M31*DATOS!$C$27</f>
        <v>78.547310154371914</v>
      </c>
      <c r="R31" s="30">
        <f>($M$13/$L$36)*(1+DATOS!$C$27)^L31</f>
        <v>798.5643199027794</v>
      </c>
      <c r="S31" s="61">
        <f t="shared" si="3"/>
        <v>3992.8215995139076</v>
      </c>
      <c r="T31" s="61"/>
      <c r="V31" s="34">
        <v>19</v>
      </c>
      <c r="W31" s="60">
        <f t="shared" si="12"/>
        <v>9425.6772185246155</v>
      </c>
      <c r="X31" s="60"/>
      <c r="Y31" s="60">
        <f t="shared" si="4"/>
        <v>375.28159295977594</v>
      </c>
      <c r="Z31" s="60"/>
      <c r="AA31" s="35">
        <f>W31*DATOS!$C$27</f>
        <v>157.0946203087436</v>
      </c>
      <c r="AB31" s="35">
        <f>($W$13/$V$48)*(1+DATOS!$C$27)^V31</f>
        <v>532.37621326851956</v>
      </c>
      <c r="AC31" s="60">
        <f t="shared" si="5"/>
        <v>9050.3956255648391</v>
      </c>
      <c r="AD31" s="60"/>
      <c r="AF31" s="36">
        <v>19</v>
      </c>
      <c r="AG31" s="54">
        <f t="shared" si="13"/>
        <v>11782.096523155773</v>
      </c>
      <c r="AH31" s="54"/>
      <c r="AI31" s="54">
        <f t="shared" si="6"/>
        <v>202.91388456546017</v>
      </c>
      <c r="AJ31" s="54"/>
      <c r="AK31" s="37">
        <f>AG31*DATOS!$C$27</f>
        <v>196.36827538592954</v>
      </c>
      <c r="AL31" s="37">
        <f>($AG$13/$AF$60)*(1+DATOS!$C$27)^AF31</f>
        <v>399.2821599513897</v>
      </c>
      <c r="AM31" s="54">
        <f t="shared" si="7"/>
        <v>11579.182638590313</v>
      </c>
      <c r="AN31" s="54"/>
      <c r="AP31" s="39">
        <v>19</v>
      </c>
      <c r="AQ31" s="53">
        <f t="shared" si="14"/>
        <v>13195.948105934463</v>
      </c>
      <c r="AR31" s="53"/>
      <c r="AS31" s="53">
        <f t="shared" si="8"/>
        <v>99.493259528870709</v>
      </c>
      <c r="AT31" s="53"/>
      <c r="AU31" s="40">
        <f>AQ31*DATOS!$C$27</f>
        <v>219.93246843224105</v>
      </c>
      <c r="AV31" s="40">
        <f>($AQ$13/$AP$72)*(1+DATOS!$C$27)^AP31</f>
        <v>319.42572796111176</v>
      </c>
      <c r="AW31" s="53">
        <f t="shared" si="9"/>
        <v>13096.454846405593</v>
      </c>
      <c r="AX31" s="53"/>
    </row>
    <row r="32" spans="2:50" ht="15.75" thickTop="1" thickBot="1" x14ac:dyDescent="0.25">
      <c r="B32" s="47"/>
      <c r="C32" s="69"/>
      <c r="D32" s="69"/>
      <c r="L32" s="29">
        <v>20</v>
      </c>
      <c r="M32" s="61">
        <f t="shared" si="11"/>
        <v>3992.8215995139076</v>
      </c>
      <c r="N32" s="61"/>
      <c r="O32" s="61">
        <f t="shared" si="2"/>
        <v>745.32669857592737</v>
      </c>
      <c r="P32" s="61"/>
      <c r="Q32" s="30">
        <f>M32*DATOS!$C$27</f>
        <v>66.54702665856513</v>
      </c>
      <c r="R32" s="30">
        <f>($M$13/$L$36)*(1+DATOS!$C$27)^L32</f>
        <v>811.87372523449255</v>
      </c>
      <c r="S32" s="61">
        <f t="shared" si="3"/>
        <v>3247.4949009379802</v>
      </c>
      <c r="T32" s="61"/>
      <c r="V32" s="34">
        <v>20</v>
      </c>
      <c r="W32" s="60">
        <f t="shared" si="12"/>
        <v>9050.3956255648391</v>
      </c>
      <c r="X32" s="60"/>
      <c r="Y32" s="60">
        <f t="shared" si="4"/>
        <v>390.40922306358107</v>
      </c>
      <c r="Z32" s="60"/>
      <c r="AA32" s="35">
        <f>W32*DATOS!$C$27</f>
        <v>150.8399270927473</v>
      </c>
      <c r="AB32" s="35">
        <f>($W$13/$V$48)*(1+DATOS!$C$27)^V32</f>
        <v>541.24915015632837</v>
      </c>
      <c r="AC32" s="60">
        <f t="shared" si="5"/>
        <v>8659.9864025012575</v>
      </c>
      <c r="AD32" s="60"/>
      <c r="AF32" s="36">
        <v>20</v>
      </c>
      <c r="AG32" s="54">
        <f t="shared" si="13"/>
        <v>11579.182638590313</v>
      </c>
      <c r="AH32" s="54"/>
      <c r="AI32" s="54">
        <f t="shared" si="6"/>
        <v>212.95048530740772</v>
      </c>
      <c r="AJ32" s="54"/>
      <c r="AK32" s="37">
        <f>AG32*DATOS!$C$27</f>
        <v>192.98637730983856</v>
      </c>
      <c r="AL32" s="37">
        <f>($AG$13/$AF$60)*(1+DATOS!$C$27)^AF32</f>
        <v>405.93686261724628</v>
      </c>
      <c r="AM32" s="54">
        <f t="shared" si="7"/>
        <v>11366.232153282905</v>
      </c>
      <c r="AN32" s="54"/>
      <c r="AP32" s="39">
        <v>20</v>
      </c>
      <c r="AQ32" s="53">
        <f t="shared" si="14"/>
        <v>13096.454846405593</v>
      </c>
      <c r="AR32" s="53"/>
      <c r="AS32" s="53">
        <f t="shared" si="8"/>
        <v>106.47524265370382</v>
      </c>
      <c r="AT32" s="53"/>
      <c r="AU32" s="40">
        <f>AQ32*DATOS!$C$27</f>
        <v>218.27424744009321</v>
      </c>
      <c r="AV32" s="40">
        <f>($AQ$13/$AP$72)*(1+DATOS!$C$27)^AP32</f>
        <v>324.74949009379702</v>
      </c>
      <c r="AW32" s="53">
        <f t="shared" si="9"/>
        <v>12989.97960375189</v>
      </c>
      <c r="AX32" s="53"/>
    </row>
    <row r="33" spans="5:50" ht="15.75" thickTop="1" thickBot="1" x14ac:dyDescent="0.25">
      <c r="L33" s="29">
        <v>21</v>
      </c>
      <c r="M33" s="61">
        <f t="shared" si="11"/>
        <v>3247.4949009379802</v>
      </c>
      <c r="N33" s="61"/>
      <c r="O33" s="61">
        <f t="shared" si="2"/>
        <v>771.28003897276778</v>
      </c>
      <c r="P33" s="61"/>
      <c r="Q33" s="30">
        <f>M33*DATOS!$C$27</f>
        <v>54.124915015633</v>
      </c>
      <c r="R33" s="30">
        <f>($M$13/$L$36)*(1+DATOS!$C$27)^L33</f>
        <v>825.40495398840073</v>
      </c>
      <c r="S33" s="61">
        <f t="shared" si="3"/>
        <v>2476.2148619652125</v>
      </c>
      <c r="T33" s="61"/>
      <c r="V33" s="34">
        <v>21</v>
      </c>
      <c r="W33" s="60">
        <f t="shared" si="12"/>
        <v>8659.9864025012575</v>
      </c>
      <c r="X33" s="60"/>
      <c r="Y33" s="60">
        <f t="shared" si="4"/>
        <v>405.93686261724622</v>
      </c>
      <c r="Z33" s="60"/>
      <c r="AA33" s="35">
        <f>W33*DATOS!$C$27</f>
        <v>144.33310670835428</v>
      </c>
      <c r="AB33" s="35">
        <f>($W$13/$V$48)*(1+DATOS!$C$27)^V33</f>
        <v>550.26996932560053</v>
      </c>
      <c r="AC33" s="60">
        <f t="shared" si="5"/>
        <v>8254.0495398840121</v>
      </c>
      <c r="AD33" s="60"/>
      <c r="AF33" s="36">
        <v>21</v>
      </c>
      <c r="AG33" s="54">
        <f t="shared" si="13"/>
        <v>11366.232153282905</v>
      </c>
      <c r="AH33" s="54"/>
      <c r="AI33" s="54">
        <f t="shared" si="6"/>
        <v>223.2652744394853</v>
      </c>
      <c r="AJ33" s="54"/>
      <c r="AK33" s="37">
        <f>AG33*DATOS!$C$27</f>
        <v>189.43720255471507</v>
      </c>
      <c r="AL33" s="37">
        <f>($AG$13/$AF$60)*(1+DATOS!$C$27)^AF33</f>
        <v>412.70247699420037</v>
      </c>
      <c r="AM33" s="54">
        <f t="shared" si="7"/>
        <v>11142.966878843419</v>
      </c>
      <c r="AN33" s="54"/>
      <c r="AP33" s="39">
        <v>21</v>
      </c>
      <c r="AQ33" s="53">
        <f t="shared" si="14"/>
        <v>12989.97960375189</v>
      </c>
      <c r="AR33" s="53"/>
      <c r="AS33" s="53">
        <f t="shared" si="8"/>
        <v>113.66232153282877</v>
      </c>
      <c r="AT33" s="53"/>
      <c r="AU33" s="40">
        <f>AQ33*DATOS!$C$27</f>
        <v>216.49966006253149</v>
      </c>
      <c r="AV33" s="40">
        <f>($AQ$13/$AP$72)*(1+DATOS!$C$27)^AP33</f>
        <v>330.16198159536026</v>
      </c>
      <c r="AW33" s="53">
        <f t="shared" si="9"/>
        <v>12876.317282219061</v>
      </c>
      <c r="AX33" s="53"/>
    </row>
    <row r="34" spans="5:50" ht="15.75" thickTop="1" thickBot="1" x14ac:dyDescent="0.25">
      <c r="E34" t="s">
        <v>35</v>
      </c>
      <c r="L34" s="29">
        <v>22</v>
      </c>
      <c r="M34" s="61">
        <f t="shared" si="11"/>
        <v>2476.2148619652125</v>
      </c>
      <c r="N34" s="61"/>
      <c r="O34" s="61">
        <f t="shared" si="2"/>
        <v>797.89145552212062</v>
      </c>
      <c r="P34" s="61"/>
      <c r="Q34" s="30">
        <f>M34*DATOS!$C$27</f>
        <v>41.27024769942021</v>
      </c>
      <c r="R34" s="30">
        <f>($M$13/$L$36)*(1+DATOS!$C$27)^L34</f>
        <v>839.16170322154085</v>
      </c>
      <c r="S34" s="61">
        <f t="shared" si="3"/>
        <v>1678.3234064430919</v>
      </c>
      <c r="T34" s="61"/>
      <c r="V34" s="34">
        <v>22</v>
      </c>
      <c r="W34" s="60">
        <f t="shared" si="12"/>
        <v>8254.0495398840121</v>
      </c>
      <c r="X34" s="60"/>
      <c r="Y34" s="60">
        <f t="shared" si="4"/>
        <v>421.87364314962701</v>
      </c>
      <c r="Z34" s="60"/>
      <c r="AA34" s="35">
        <f>W34*DATOS!$C$27</f>
        <v>137.56749233140019</v>
      </c>
      <c r="AB34" s="35">
        <f>($W$13/$V$48)*(1+DATOS!$C$27)^V34</f>
        <v>559.44113548102723</v>
      </c>
      <c r="AC34" s="60">
        <f t="shared" si="5"/>
        <v>7832.1758967343849</v>
      </c>
      <c r="AD34" s="60"/>
      <c r="AF34" s="36">
        <v>22</v>
      </c>
      <c r="AG34" s="54">
        <f t="shared" si="13"/>
        <v>11142.966878843419</v>
      </c>
      <c r="AH34" s="54"/>
      <c r="AI34" s="54">
        <f t="shared" si="6"/>
        <v>233.8647369633801</v>
      </c>
      <c r="AJ34" s="54"/>
      <c r="AK34" s="37">
        <f>AG34*DATOS!$C$27</f>
        <v>185.71611464739033</v>
      </c>
      <c r="AL34" s="37">
        <f>($AG$13/$AF$60)*(1+DATOS!$C$27)^AF34</f>
        <v>419.58085161077042</v>
      </c>
      <c r="AM34" s="54">
        <f t="shared" si="7"/>
        <v>10909.102141880039</v>
      </c>
      <c r="AN34" s="54"/>
      <c r="AP34" s="39">
        <v>22</v>
      </c>
      <c r="AQ34" s="53">
        <f t="shared" si="14"/>
        <v>12876.317282219061</v>
      </c>
      <c r="AR34" s="53"/>
      <c r="AS34" s="53">
        <f t="shared" si="8"/>
        <v>121.05939325163195</v>
      </c>
      <c r="AT34" s="53"/>
      <c r="AU34" s="40">
        <f>AQ34*DATOS!$C$27</f>
        <v>214.60528803698435</v>
      </c>
      <c r="AV34" s="40">
        <f>($AQ$13/$AP$72)*(1+DATOS!$C$27)^AP34</f>
        <v>335.66468128861629</v>
      </c>
      <c r="AW34" s="53">
        <f t="shared" si="9"/>
        <v>12755.25788896743</v>
      </c>
      <c r="AX34" s="53"/>
    </row>
    <row r="35" spans="5:50" ht="15.75" thickTop="1" thickBot="1" x14ac:dyDescent="0.25">
      <c r="L35" s="29">
        <v>23</v>
      </c>
      <c r="M35" s="61">
        <f t="shared" si="11"/>
        <v>1678.3234064430919</v>
      </c>
      <c r="N35" s="61"/>
      <c r="O35" s="61">
        <f t="shared" si="2"/>
        <v>825.17567483451467</v>
      </c>
      <c r="P35" s="61"/>
      <c r="Q35" s="30">
        <f>M35*DATOS!$C$27</f>
        <v>27.972056774051531</v>
      </c>
      <c r="R35" s="30">
        <f>($M$13/$L$36)*(1+DATOS!$C$27)^L35</f>
        <v>853.14773160856623</v>
      </c>
      <c r="S35" s="61">
        <f t="shared" si="3"/>
        <v>853.14773160857726</v>
      </c>
      <c r="T35" s="61"/>
      <c r="V35" s="34">
        <v>23</v>
      </c>
      <c r="W35" s="60">
        <f t="shared" si="12"/>
        <v>7832.1758967343849</v>
      </c>
      <c r="X35" s="60"/>
      <c r="Y35" s="60">
        <f t="shared" si="4"/>
        <v>438.22888946013779</v>
      </c>
      <c r="Z35" s="60"/>
      <c r="AA35" s="35">
        <f>W35*DATOS!$C$27</f>
        <v>130.53626494557307</v>
      </c>
      <c r="AB35" s="35">
        <f>($W$13/$V$48)*(1+DATOS!$C$27)^V35</f>
        <v>568.76515440571086</v>
      </c>
      <c r="AC35" s="60">
        <f t="shared" si="5"/>
        <v>7393.947007274247</v>
      </c>
      <c r="AD35" s="60"/>
      <c r="AF35" s="36">
        <v>23</v>
      </c>
      <c r="AG35" s="54">
        <f t="shared" si="13"/>
        <v>10909.102141880039</v>
      </c>
      <c r="AH35" s="54"/>
      <c r="AI35" s="54">
        <f t="shared" si="6"/>
        <v>244.75549677294913</v>
      </c>
      <c r="AJ35" s="54"/>
      <c r="AK35" s="37">
        <f>AG35*DATOS!$C$27</f>
        <v>181.81836903133399</v>
      </c>
      <c r="AL35" s="37">
        <f>($AG$13/$AF$60)*(1+DATOS!$C$27)^AF35</f>
        <v>426.57386580428312</v>
      </c>
      <c r="AM35" s="54">
        <f t="shared" si="7"/>
        <v>10664.346645107091</v>
      </c>
      <c r="AN35" s="54"/>
      <c r="AP35" s="39">
        <v>23</v>
      </c>
      <c r="AQ35" s="53">
        <f t="shared" si="14"/>
        <v>12755.25788896743</v>
      </c>
      <c r="AR35" s="53"/>
      <c r="AS35" s="53">
        <f t="shared" si="8"/>
        <v>128.67146116063597</v>
      </c>
      <c r="AT35" s="53"/>
      <c r="AU35" s="40">
        <f>AQ35*DATOS!$C$27</f>
        <v>212.5876314827905</v>
      </c>
      <c r="AV35" s="40">
        <f>($AQ$13/$AP$72)*(1+DATOS!$C$27)^AP35</f>
        <v>341.25909264342647</v>
      </c>
      <c r="AW35" s="53">
        <f t="shared" si="9"/>
        <v>12626.586427806793</v>
      </c>
      <c r="AX35" s="53"/>
    </row>
    <row r="36" spans="5:50" ht="15.75" thickTop="1" thickBot="1" x14ac:dyDescent="0.25">
      <c r="L36" s="29">
        <v>24</v>
      </c>
      <c r="M36" s="61">
        <f t="shared" si="11"/>
        <v>853.14773160857726</v>
      </c>
      <c r="N36" s="61"/>
      <c r="O36" s="61">
        <f t="shared" si="2"/>
        <v>853.14773160856612</v>
      </c>
      <c r="P36" s="61"/>
      <c r="Q36" s="30">
        <f>M36*DATOS!$C$27</f>
        <v>14.219128860142954</v>
      </c>
      <c r="R36" s="30">
        <f>($M$13/$L$36)*(1+DATOS!$C$27)^L36</f>
        <v>867.36686046870909</v>
      </c>
      <c r="S36" s="61">
        <f t="shared" si="3"/>
        <v>1.1141310096718371E-11</v>
      </c>
      <c r="T36" s="61"/>
      <c r="V36" s="34">
        <v>24</v>
      </c>
      <c r="W36" s="60">
        <f t="shared" si="12"/>
        <v>7393.947007274247</v>
      </c>
      <c r="X36" s="60"/>
      <c r="Y36" s="60">
        <f t="shared" si="4"/>
        <v>455.01212352456866</v>
      </c>
      <c r="Z36" s="60"/>
      <c r="AA36" s="35">
        <f>W36*DATOS!$C$27</f>
        <v>123.23245012123745</v>
      </c>
      <c r="AB36" s="35">
        <f>($W$13/$V$48)*(1+DATOS!$C$27)^V36</f>
        <v>578.2445736458061</v>
      </c>
      <c r="AC36" s="60">
        <f t="shared" si="5"/>
        <v>6938.9348837496782</v>
      </c>
      <c r="AD36" s="60"/>
      <c r="AF36" s="36">
        <v>24</v>
      </c>
      <c r="AG36" s="54">
        <f t="shared" si="13"/>
        <v>10664.346645107091</v>
      </c>
      <c r="AH36" s="54"/>
      <c r="AI36" s="54">
        <f t="shared" si="6"/>
        <v>255.94431948256971</v>
      </c>
      <c r="AJ36" s="54"/>
      <c r="AK36" s="37">
        <f>AG36*DATOS!$C$27</f>
        <v>177.73911075178484</v>
      </c>
      <c r="AL36" s="37">
        <f>($AG$13/$AF$60)*(1+DATOS!$C$27)^AF36</f>
        <v>433.68343023435455</v>
      </c>
      <c r="AM36" s="54">
        <f t="shared" si="7"/>
        <v>10408.402325624522</v>
      </c>
      <c r="AN36" s="54"/>
      <c r="AP36" s="39">
        <v>24</v>
      </c>
      <c r="AQ36" s="53">
        <f t="shared" si="14"/>
        <v>12626.586427806793</v>
      </c>
      <c r="AR36" s="53"/>
      <c r="AS36" s="53">
        <f t="shared" si="8"/>
        <v>136.50363705737044</v>
      </c>
      <c r="AT36" s="53"/>
      <c r="AU36" s="40">
        <f>AQ36*DATOS!$C$27</f>
        <v>210.44310713011322</v>
      </c>
      <c r="AV36" s="40">
        <f>($AQ$13/$AP$72)*(1+DATOS!$C$27)^AP36</f>
        <v>346.94674418748366</v>
      </c>
      <c r="AW36" s="53">
        <f t="shared" si="9"/>
        <v>12490.082790749422</v>
      </c>
      <c r="AX36" s="53"/>
    </row>
    <row r="37" spans="5:50" ht="15.75" thickTop="1" thickBot="1" x14ac:dyDescent="0.25">
      <c r="V37" s="34">
        <v>25</v>
      </c>
      <c r="W37" s="60">
        <f t="shared" si="12"/>
        <v>6938.9348837496782</v>
      </c>
      <c r="X37" s="60"/>
      <c r="Y37" s="60">
        <f t="shared" si="4"/>
        <v>472.2330684774081</v>
      </c>
      <c r="Z37" s="60"/>
      <c r="AA37" s="35">
        <f>W37*DATOS!$C$27</f>
        <v>115.64891472916131</v>
      </c>
      <c r="AB37" s="35">
        <f>($W$13/$V$48)*(1+DATOS!$C$27)^V37</f>
        <v>587.88198320656943</v>
      </c>
      <c r="AC37" s="60">
        <f t="shared" si="5"/>
        <v>6466.7018152722703</v>
      </c>
      <c r="AD37" s="60"/>
      <c r="AF37" s="36">
        <v>25</v>
      </c>
      <c r="AG37" s="54">
        <f t="shared" si="13"/>
        <v>10408.402325624522</v>
      </c>
      <c r="AH37" s="54"/>
      <c r="AI37" s="54">
        <f t="shared" si="6"/>
        <v>267.43811531118502</v>
      </c>
      <c r="AJ37" s="54"/>
      <c r="AK37" s="37">
        <f>AG37*DATOS!$C$27</f>
        <v>173.47337209374203</v>
      </c>
      <c r="AL37" s="37">
        <f>($AG$13/$AF$60)*(1+DATOS!$C$27)^AF37</f>
        <v>440.91148740492707</v>
      </c>
      <c r="AM37" s="54">
        <f t="shared" si="7"/>
        <v>10140.964210313337</v>
      </c>
      <c r="AN37" s="54"/>
      <c r="AP37" s="39">
        <v>25</v>
      </c>
      <c r="AQ37" s="53">
        <f t="shared" si="14"/>
        <v>12490.082790749422</v>
      </c>
      <c r="AR37" s="53"/>
      <c r="AS37" s="53">
        <f t="shared" si="8"/>
        <v>144.56114341145127</v>
      </c>
      <c r="AT37" s="53"/>
      <c r="AU37" s="40">
        <f>AQ37*DATOS!$C$27</f>
        <v>208.16804651249038</v>
      </c>
      <c r="AV37" s="40">
        <f>($AQ$13/$AP$72)*(1+DATOS!$C$27)^AP37</f>
        <v>352.72918992394165</v>
      </c>
      <c r="AW37" s="53">
        <f t="shared" si="9"/>
        <v>12345.521647337971</v>
      </c>
      <c r="AX37" s="53"/>
    </row>
    <row r="38" spans="5:50" ht="15.75" thickTop="1" thickBot="1" x14ac:dyDescent="0.25">
      <c r="Q38" s="18">
        <f>SUM(Q13:Q36)</f>
        <v>3326.045155257968</v>
      </c>
      <c r="V38" s="34">
        <v>26</v>
      </c>
      <c r="W38" s="60">
        <f t="shared" si="12"/>
        <v>6466.7018152722703</v>
      </c>
      <c r="X38" s="60"/>
      <c r="Y38" s="60">
        <f t="shared" si="4"/>
        <v>489.9016526721411</v>
      </c>
      <c r="Z38" s="60"/>
      <c r="AA38" s="35">
        <f>W38*DATOS!$C$27</f>
        <v>107.77836358787117</v>
      </c>
      <c r="AB38" s="35">
        <f>($W$13/$V$48)*(1+DATOS!$C$27)^V38</f>
        <v>597.68001626001228</v>
      </c>
      <c r="AC38" s="60">
        <f t="shared" si="5"/>
        <v>5976.8001626001296</v>
      </c>
      <c r="AD38" s="60"/>
      <c r="AF38" s="36">
        <v>26</v>
      </c>
      <c r="AG38" s="54">
        <f t="shared" si="13"/>
        <v>10140.964210313337</v>
      </c>
      <c r="AH38" s="54"/>
      <c r="AI38" s="54">
        <f t="shared" si="6"/>
        <v>279.24394202312027</v>
      </c>
      <c r="AJ38" s="54"/>
      <c r="AK38" s="37">
        <f>AG38*DATOS!$C$27</f>
        <v>169.01607017188894</v>
      </c>
      <c r="AL38" s="37">
        <f>($AG$13/$AF$60)*(1+DATOS!$C$27)^AF38</f>
        <v>448.26001219500921</v>
      </c>
      <c r="AM38" s="54">
        <f t="shared" si="7"/>
        <v>9861.7202682902171</v>
      </c>
      <c r="AN38" s="54"/>
      <c r="AP38" s="39">
        <v>26</v>
      </c>
      <c r="AQ38" s="53">
        <f t="shared" si="14"/>
        <v>12345.521647337971</v>
      </c>
      <c r="AR38" s="53"/>
      <c r="AS38" s="53">
        <f t="shared" si="8"/>
        <v>152.84931563370787</v>
      </c>
      <c r="AT38" s="53"/>
      <c r="AU38" s="40">
        <f>AQ38*DATOS!$C$27</f>
        <v>205.75869412229952</v>
      </c>
      <c r="AV38" s="40">
        <f>($AQ$13/$AP$72)*(1+DATOS!$C$27)^AP38</f>
        <v>358.60800975600739</v>
      </c>
      <c r="AW38" s="53">
        <f t="shared" si="9"/>
        <v>12192.672331704263</v>
      </c>
      <c r="AX38" s="53"/>
    </row>
    <row r="39" spans="5:50" ht="15.75" thickTop="1" thickBot="1" x14ac:dyDescent="0.25">
      <c r="V39" s="34">
        <v>27</v>
      </c>
      <c r="W39" s="60">
        <f t="shared" si="12"/>
        <v>5976.8001626001296</v>
      </c>
      <c r="X39" s="60"/>
      <c r="Y39" s="60">
        <f t="shared" si="4"/>
        <v>508.02801382101018</v>
      </c>
      <c r="Z39" s="60"/>
      <c r="AA39" s="35">
        <f>W39*DATOS!$C$27</f>
        <v>99.613336043335494</v>
      </c>
      <c r="AB39" s="35">
        <f>($W$13/$V$48)*(1+DATOS!$C$27)^V39</f>
        <v>607.64134986434567</v>
      </c>
      <c r="AC39" s="60">
        <f t="shared" si="5"/>
        <v>5468.7721487791196</v>
      </c>
      <c r="AD39" s="60"/>
      <c r="AF39" s="36">
        <v>27</v>
      </c>
      <c r="AG39" s="54">
        <f t="shared" si="13"/>
        <v>9861.7202682902171</v>
      </c>
      <c r="AH39" s="54"/>
      <c r="AI39" s="54">
        <f t="shared" si="6"/>
        <v>291.36900792675561</v>
      </c>
      <c r="AJ39" s="54"/>
      <c r="AK39" s="37">
        <f>AG39*DATOS!$C$27</f>
        <v>164.36200447150361</v>
      </c>
      <c r="AL39" s="37">
        <f>($AG$13/$AF$60)*(1+DATOS!$C$27)^AF39</f>
        <v>455.73101239825922</v>
      </c>
      <c r="AM39" s="54">
        <f t="shared" si="7"/>
        <v>9570.3512603634608</v>
      </c>
      <c r="AN39" s="54"/>
      <c r="AP39" s="39">
        <v>27</v>
      </c>
      <c r="AQ39" s="53">
        <f t="shared" si="14"/>
        <v>12192.672331704263</v>
      </c>
      <c r="AR39" s="53"/>
      <c r="AS39" s="53">
        <f t="shared" si="8"/>
        <v>161.37360439020301</v>
      </c>
      <c r="AT39" s="53"/>
      <c r="AU39" s="40">
        <f>AQ39*DATOS!$C$27</f>
        <v>203.21120552840438</v>
      </c>
      <c r="AV39" s="40">
        <f>($AQ$13/$AP$72)*(1+DATOS!$C$27)^AP39</f>
        <v>364.58480991860739</v>
      </c>
      <c r="AW39" s="53">
        <f t="shared" si="9"/>
        <v>12031.298727314061</v>
      </c>
      <c r="AX39" s="53"/>
    </row>
    <row r="40" spans="5:50" ht="15.75" thickTop="1" thickBot="1" x14ac:dyDescent="0.25">
      <c r="V40" s="34">
        <v>28</v>
      </c>
      <c r="W40" s="60">
        <f t="shared" si="12"/>
        <v>5468.7721487791196</v>
      </c>
      <c r="X40" s="60"/>
      <c r="Y40" s="60">
        <f t="shared" si="4"/>
        <v>526.62250321576619</v>
      </c>
      <c r="Z40" s="60"/>
      <c r="AA40" s="35">
        <f>W40*DATOS!$C$27</f>
        <v>91.14620247965199</v>
      </c>
      <c r="AB40" s="35">
        <f>($W$13/$V$48)*(1+DATOS!$C$27)^V40</f>
        <v>617.76870569541813</v>
      </c>
      <c r="AC40" s="60">
        <f t="shared" si="5"/>
        <v>4942.1496455633533</v>
      </c>
      <c r="AD40" s="60"/>
      <c r="AF40" s="36">
        <v>28</v>
      </c>
      <c r="AG40" s="54">
        <f t="shared" si="13"/>
        <v>9570.3512603634608</v>
      </c>
      <c r="AH40" s="54"/>
      <c r="AI40" s="54">
        <f t="shared" si="6"/>
        <v>303.82067493217261</v>
      </c>
      <c r="AJ40" s="54"/>
      <c r="AK40" s="37">
        <f>AG40*DATOS!$C$27</f>
        <v>159.50585433939102</v>
      </c>
      <c r="AL40" s="37">
        <f>($AG$13/$AF$60)*(1+DATOS!$C$27)^AF40</f>
        <v>463.32652927156363</v>
      </c>
      <c r="AM40" s="54">
        <f t="shared" si="7"/>
        <v>9266.5305854312883</v>
      </c>
      <c r="AN40" s="54"/>
      <c r="AP40" s="39">
        <v>28</v>
      </c>
      <c r="AQ40" s="53">
        <f t="shared" si="14"/>
        <v>12031.298727314061</v>
      </c>
      <c r="AR40" s="53"/>
      <c r="AS40" s="53">
        <f t="shared" si="8"/>
        <v>170.13957796201655</v>
      </c>
      <c r="AT40" s="53"/>
      <c r="AU40" s="40">
        <f>AQ40*DATOS!$C$27</f>
        <v>200.52164545523434</v>
      </c>
      <c r="AV40" s="40">
        <f>($AQ$13/$AP$72)*(1+DATOS!$C$27)^AP40</f>
        <v>370.66122341725088</v>
      </c>
      <c r="AW40" s="53">
        <f t="shared" si="9"/>
        <v>11861.159149352045</v>
      </c>
      <c r="AX40" s="53"/>
    </row>
    <row r="41" spans="5:50" ht="15.75" thickTop="1" thickBot="1" x14ac:dyDescent="0.25">
      <c r="V41" s="34">
        <v>29</v>
      </c>
      <c r="W41" s="60">
        <f t="shared" si="12"/>
        <v>4942.1496455633533</v>
      </c>
      <c r="X41" s="60"/>
      <c r="Y41" s="60">
        <f t="shared" si="4"/>
        <v>545.69569003095262</v>
      </c>
      <c r="Z41" s="60"/>
      <c r="AA41" s="35">
        <f>W41*DATOS!$C$27</f>
        <v>82.369160759389217</v>
      </c>
      <c r="AB41" s="35">
        <f>($W$13/$V$48)*(1+DATOS!$C$27)^V41</f>
        <v>628.06485079034189</v>
      </c>
      <c r="AC41" s="60">
        <f t="shared" si="5"/>
        <v>4396.4539555324009</v>
      </c>
      <c r="AD41" s="60"/>
      <c r="AF41" s="36">
        <v>29</v>
      </c>
      <c r="AG41" s="54">
        <f t="shared" si="13"/>
        <v>9266.5305854312883</v>
      </c>
      <c r="AH41" s="54"/>
      <c r="AI41" s="54">
        <f t="shared" si="6"/>
        <v>316.6064616689016</v>
      </c>
      <c r="AJ41" s="54"/>
      <c r="AK41" s="37">
        <f>AG41*DATOS!$C$27</f>
        <v>154.44217642385479</v>
      </c>
      <c r="AL41" s="37">
        <f>($AG$13/$AF$60)*(1+DATOS!$C$27)^AF41</f>
        <v>471.04863809275639</v>
      </c>
      <c r="AM41" s="54">
        <f t="shared" si="7"/>
        <v>8949.9241237623864</v>
      </c>
      <c r="AN41" s="54"/>
      <c r="AP41" s="39">
        <v>29</v>
      </c>
      <c r="AQ41" s="53">
        <f t="shared" si="14"/>
        <v>11861.159149352045</v>
      </c>
      <c r="AR41" s="53"/>
      <c r="AS41" s="53">
        <f t="shared" si="8"/>
        <v>179.15292465167107</v>
      </c>
      <c r="AT41" s="53"/>
      <c r="AU41" s="40">
        <f>AQ41*DATOS!$C$27</f>
        <v>197.68598582253406</v>
      </c>
      <c r="AV41" s="40">
        <f>($AQ$13/$AP$72)*(1+DATOS!$C$27)^AP41</f>
        <v>376.83891047420514</v>
      </c>
      <c r="AW41" s="53">
        <f t="shared" si="9"/>
        <v>11682.006224700373</v>
      </c>
      <c r="AX41" s="53"/>
    </row>
    <row r="42" spans="5:50" ht="15.75" thickTop="1" thickBot="1" x14ac:dyDescent="0.25">
      <c r="V42" s="34">
        <v>30</v>
      </c>
      <c r="W42" s="60">
        <f t="shared" si="12"/>
        <v>4396.4539555324009</v>
      </c>
      <c r="X42" s="60"/>
      <c r="Y42" s="60">
        <f t="shared" si="4"/>
        <v>565.25836571130753</v>
      </c>
      <c r="Z42" s="60"/>
      <c r="AA42" s="35">
        <f>W42*DATOS!$C$27</f>
        <v>73.274232592206687</v>
      </c>
      <c r="AB42" s="35">
        <f>($W$13/$V$48)*(1+DATOS!$C$27)^V42</f>
        <v>638.53259830351419</v>
      </c>
      <c r="AC42" s="60">
        <f t="shared" si="5"/>
        <v>3831.1955898210936</v>
      </c>
      <c r="AD42" s="60"/>
      <c r="AF42" s="36">
        <v>30</v>
      </c>
      <c r="AG42" s="54">
        <f t="shared" si="13"/>
        <v>8949.9241237623864</v>
      </c>
      <c r="AH42" s="54"/>
      <c r="AI42" s="54">
        <f t="shared" si="6"/>
        <v>329.73404666492922</v>
      </c>
      <c r="AJ42" s="54"/>
      <c r="AK42" s="37">
        <f>AG42*DATOS!$C$27</f>
        <v>149.16540206270645</v>
      </c>
      <c r="AL42" s="37">
        <f>($AG$13/$AF$60)*(1+DATOS!$C$27)^AF42</f>
        <v>478.89944872763567</v>
      </c>
      <c r="AM42" s="54">
        <f t="shared" si="7"/>
        <v>8620.1900770974571</v>
      </c>
      <c r="AN42" s="54"/>
      <c r="AP42" s="39">
        <v>30</v>
      </c>
      <c r="AQ42" s="53">
        <f t="shared" si="14"/>
        <v>11682.006224700373</v>
      </c>
      <c r="AR42" s="53"/>
      <c r="AS42" s="53">
        <f t="shared" si="8"/>
        <v>188.41945523710228</v>
      </c>
      <c r="AT42" s="53"/>
      <c r="AU42" s="40">
        <f>AQ42*DATOS!$C$27</f>
        <v>194.70010374500623</v>
      </c>
      <c r="AV42" s="40">
        <f>($AQ$13/$AP$72)*(1+DATOS!$C$27)^AP42</f>
        <v>383.11955898210852</v>
      </c>
      <c r="AW42" s="53">
        <f t="shared" si="9"/>
        <v>11493.586769463271</v>
      </c>
      <c r="AX42" s="53"/>
    </row>
    <row r="43" spans="5:50" ht="15.75" thickTop="1" thickBot="1" x14ac:dyDescent="0.25">
      <c r="V43" s="34">
        <v>31</v>
      </c>
      <c r="W43" s="60">
        <f t="shared" si="12"/>
        <v>3831.1955898210936</v>
      </c>
      <c r="X43" s="60"/>
      <c r="Y43" s="60">
        <f t="shared" si="4"/>
        <v>585.32154844488764</v>
      </c>
      <c r="Z43" s="60"/>
      <c r="AA43" s="35">
        <f>W43*DATOS!$C$27</f>
        <v>63.853259830351561</v>
      </c>
      <c r="AB43" s="35">
        <f>($W$13/$V$48)*(1+DATOS!$C$27)^V43</f>
        <v>649.17480827523923</v>
      </c>
      <c r="AC43" s="60">
        <f t="shared" si="5"/>
        <v>3245.8740413762062</v>
      </c>
      <c r="AD43" s="60"/>
      <c r="AF43" s="36">
        <v>31</v>
      </c>
      <c r="AG43" s="54">
        <f t="shared" si="13"/>
        <v>8620.1900770974571</v>
      </c>
      <c r="AH43" s="54"/>
      <c r="AI43" s="54">
        <f t="shared" si="6"/>
        <v>343.21127158813846</v>
      </c>
      <c r="AJ43" s="54"/>
      <c r="AK43" s="37">
        <f>AG43*DATOS!$C$27</f>
        <v>143.66983461829096</v>
      </c>
      <c r="AL43" s="37">
        <f>($AG$13/$AF$60)*(1+DATOS!$C$27)^AF43</f>
        <v>486.88110620642942</v>
      </c>
      <c r="AM43" s="54">
        <f t="shared" si="7"/>
        <v>8276.9788055093195</v>
      </c>
      <c r="AN43" s="54"/>
      <c r="AP43" s="39">
        <v>31</v>
      </c>
      <c r="AQ43" s="53">
        <f t="shared" si="14"/>
        <v>11493.586769463271</v>
      </c>
      <c r="AR43" s="53"/>
      <c r="AS43" s="53">
        <f t="shared" si="8"/>
        <v>197.94510547408899</v>
      </c>
      <c r="AT43" s="53"/>
      <c r="AU43" s="40">
        <f>AQ43*DATOS!$C$27</f>
        <v>191.55977949105451</v>
      </c>
      <c r="AV43" s="40">
        <f>($AQ$13/$AP$72)*(1+DATOS!$C$27)^AP43</f>
        <v>389.5048849651435</v>
      </c>
      <c r="AW43" s="53">
        <f t="shared" si="9"/>
        <v>11295.641663989181</v>
      </c>
      <c r="AX43" s="53"/>
    </row>
    <row r="44" spans="5:50" ht="15.75" thickTop="1" thickBot="1" x14ac:dyDescent="0.25">
      <c r="V44" s="34">
        <v>32</v>
      </c>
      <c r="W44" s="60">
        <f t="shared" si="12"/>
        <v>3245.8740413762062</v>
      </c>
      <c r="X44" s="60"/>
      <c r="Y44" s="60">
        <f t="shared" si="4"/>
        <v>605.89648772355645</v>
      </c>
      <c r="Z44" s="60"/>
      <c r="AA44" s="35">
        <f>W44*DATOS!$C$27</f>
        <v>54.097900689603435</v>
      </c>
      <c r="AB44" s="35">
        <f>($W$13/$V$48)*(1+DATOS!$C$27)^V44</f>
        <v>659.99438841315987</v>
      </c>
      <c r="AC44" s="60">
        <f t="shared" si="5"/>
        <v>2639.9775536526495</v>
      </c>
      <c r="AD44" s="60"/>
      <c r="AF44" s="36">
        <v>32</v>
      </c>
      <c r="AG44" s="54">
        <f t="shared" si="13"/>
        <v>8276.9788055093195</v>
      </c>
      <c r="AH44" s="54"/>
      <c r="AI44" s="54">
        <f t="shared" si="6"/>
        <v>357.04614455138125</v>
      </c>
      <c r="AJ44" s="54"/>
      <c r="AK44" s="37">
        <f>AG44*DATOS!$C$27</f>
        <v>137.94964675848865</v>
      </c>
      <c r="AL44" s="37">
        <f>($AG$13/$AF$60)*(1+DATOS!$C$27)^AF44</f>
        <v>494.9957913098699</v>
      </c>
      <c r="AM44" s="54">
        <f t="shared" si="7"/>
        <v>7919.9326609579384</v>
      </c>
      <c r="AN44" s="54"/>
      <c r="AP44" s="39">
        <v>32</v>
      </c>
      <c r="AQ44" s="53">
        <f t="shared" si="14"/>
        <v>11295.641663989181</v>
      </c>
      <c r="AR44" s="53"/>
      <c r="AS44" s="53">
        <f t="shared" si="8"/>
        <v>207.7359386480762</v>
      </c>
      <c r="AT44" s="53"/>
      <c r="AU44" s="40">
        <f>AQ44*DATOS!$C$27</f>
        <v>188.2606943998197</v>
      </c>
      <c r="AV44" s="40">
        <f>($AQ$13/$AP$72)*(1+DATOS!$C$27)^AP44</f>
        <v>395.9966330478959</v>
      </c>
      <c r="AW44" s="53">
        <f t="shared" si="9"/>
        <v>11087.905725341105</v>
      </c>
      <c r="AX44" s="53"/>
    </row>
    <row r="45" spans="5:50" ht="15.75" thickTop="1" thickBot="1" x14ac:dyDescent="0.25">
      <c r="V45" s="34">
        <v>33</v>
      </c>
      <c r="W45" s="60">
        <f t="shared" si="12"/>
        <v>2639.9775536526495</v>
      </c>
      <c r="X45" s="60"/>
      <c r="Y45" s="60">
        <f t="shared" si="4"/>
        <v>626.99466899250172</v>
      </c>
      <c r="Z45" s="60"/>
      <c r="AA45" s="35">
        <f>W45*DATOS!$C$27</f>
        <v>43.999625894210823</v>
      </c>
      <c r="AB45" s="35">
        <f>($W$13/$V$48)*(1+DATOS!$C$27)^V45</f>
        <v>670.99429488671251</v>
      </c>
      <c r="AC45" s="60">
        <f t="shared" si="5"/>
        <v>2012.9828846601476</v>
      </c>
      <c r="AD45" s="60"/>
      <c r="AF45" s="36">
        <v>33</v>
      </c>
      <c r="AG45" s="54">
        <f t="shared" si="13"/>
        <v>7919.9326609579384</v>
      </c>
      <c r="AH45" s="54"/>
      <c r="AI45" s="54">
        <f t="shared" si="6"/>
        <v>371.24684348240214</v>
      </c>
      <c r="AJ45" s="54"/>
      <c r="AK45" s="37">
        <f>AG45*DATOS!$C$27</f>
        <v>131.9988776826323</v>
      </c>
      <c r="AL45" s="37">
        <f>($AG$13/$AF$60)*(1+DATOS!$C$27)^AF45</f>
        <v>503.24572116503441</v>
      </c>
      <c r="AM45" s="54">
        <f t="shared" si="7"/>
        <v>7548.6858174755362</v>
      </c>
      <c r="AN45" s="54"/>
      <c r="AP45" s="39">
        <v>33</v>
      </c>
      <c r="AQ45" s="53">
        <f t="shared" si="14"/>
        <v>11087.905725341105</v>
      </c>
      <c r="AR45" s="53"/>
      <c r="AS45" s="53">
        <f t="shared" si="8"/>
        <v>217.79814817634244</v>
      </c>
      <c r="AT45" s="53"/>
      <c r="AU45" s="40">
        <f>AQ45*DATOS!$C$27</f>
        <v>184.79842875568508</v>
      </c>
      <c r="AV45" s="40">
        <f>($AQ$13/$AP$72)*(1+DATOS!$C$27)^AP45</f>
        <v>402.59657693202752</v>
      </c>
      <c r="AW45" s="53">
        <f t="shared" si="9"/>
        <v>10870.107577164763</v>
      </c>
      <c r="AX45" s="53"/>
    </row>
    <row r="46" spans="5:50" ht="15.75" thickTop="1" thickBot="1" x14ac:dyDescent="0.25">
      <c r="V46" s="34">
        <v>34</v>
      </c>
      <c r="W46" s="60">
        <f t="shared" si="12"/>
        <v>2012.9828846601476</v>
      </c>
      <c r="X46" s="60"/>
      <c r="Y46" s="60">
        <f t="shared" si="4"/>
        <v>648.62781839048864</v>
      </c>
      <c r="Z46" s="60"/>
      <c r="AA46" s="35">
        <f>W46*DATOS!$C$27</f>
        <v>33.549714744335795</v>
      </c>
      <c r="AB46" s="35">
        <f>($W$13/$V$48)*(1+DATOS!$C$27)^V46</f>
        <v>682.17753313482444</v>
      </c>
      <c r="AC46" s="60">
        <f t="shared" si="5"/>
        <v>1364.3550662696589</v>
      </c>
      <c r="AD46" s="60"/>
      <c r="AF46" s="36">
        <v>34</v>
      </c>
      <c r="AG46" s="54">
        <f t="shared" si="13"/>
        <v>7548.6858174755362</v>
      </c>
      <c r="AH46" s="54"/>
      <c r="AI46" s="54">
        <f t="shared" si="6"/>
        <v>385.82171955985933</v>
      </c>
      <c r="AJ46" s="54"/>
      <c r="AK46" s="37">
        <f>AG46*DATOS!$C$27</f>
        <v>125.81143029125893</v>
      </c>
      <c r="AL46" s="37">
        <f>($AG$13/$AF$60)*(1+DATOS!$C$27)^AF46</f>
        <v>511.63314985111828</v>
      </c>
      <c r="AM46" s="54">
        <f t="shared" si="7"/>
        <v>7162.8640979156771</v>
      </c>
      <c r="AN46" s="54"/>
      <c r="AP46" s="39">
        <v>34</v>
      </c>
      <c r="AQ46" s="53">
        <f t="shared" si="14"/>
        <v>10870.107577164763</v>
      </c>
      <c r="AR46" s="53"/>
      <c r="AS46" s="53">
        <f t="shared" si="8"/>
        <v>228.13806026148194</v>
      </c>
      <c r="AT46" s="53"/>
      <c r="AU46" s="40">
        <f>AQ46*DATOS!$C$27</f>
        <v>181.16845961941272</v>
      </c>
      <c r="AV46" s="40">
        <f>($AQ$13/$AP$72)*(1+DATOS!$C$27)^AP46</f>
        <v>409.30651988089465</v>
      </c>
      <c r="AW46" s="53">
        <f t="shared" si="9"/>
        <v>10641.96951690328</v>
      </c>
      <c r="AX46" s="53"/>
    </row>
    <row r="47" spans="5:50" ht="15.75" thickTop="1" thickBot="1" x14ac:dyDescent="0.25">
      <c r="V47" s="34">
        <v>35</v>
      </c>
      <c r="W47" s="60">
        <f t="shared" si="12"/>
        <v>1364.3550662696589</v>
      </c>
      <c r="X47" s="60"/>
      <c r="Y47" s="60">
        <f t="shared" si="4"/>
        <v>670.80790758257706</v>
      </c>
      <c r="Z47" s="60"/>
      <c r="AA47" s="35">
        <f>W47*DATOS!$C$27</f>
        <v>22.739251104494315</v>
      </c>
      <c r="AB47" s="35">
        <f>($W$13/$V$48)*(1+DATOS!$C$27)^V47</f>
        <v>693.54715868707137</v>
      </c>
      <c r="AC47" s="60">
        <f t="shared" si="5"/>
        <v>693.54715868708183</v>
      </c>
      <c r="AD47" s="60"/>
      <c r="AF47" s="36">
        <v>35</v>
      </c>
      <c r="AG47" s="54">
        <f t="shared" si="13"/>
        <v>7162.8640979156771</v>
      </c>
      <c r="AH47" s="54"/>
      <c r="AI47" s="54">
        <f t="shared" si="6"/>
        <v>400.77930071670892</v>
      </c>
      <c r="AJ47" s="54"/>
      <c r="AK47" s="37">
        <f>AG47*DATOS!$C$27</f>
        <v>119.38106829859461</v>
      </c>
      <c r="AL47" s="37">
        <f>($AG$13/$AF$60)*(1+DATOS!$C$27)^AF47</f>
        <v>520.16036901530356</v>
      </c>
      <c r="AM47" s="54">
        <f t="shared" si="7"/>
        <v>6762.0847971989679</v>
      </c>
      <c r="AN47" s="54"/>
      <c r="AP47" s="39">
        <v>35</v>
      </c>
      <c r="AQ47" s="53">
        <f t="shared" si="14"/>
        <v>10641.96951690328</v>
      </c>
      <c r="AR47" s="53"/>
      <c r="AS47" s="53">
        <f t="shared" si="8"/>
        <v>238.76213659718812</v>
      </c>
      <c r="AT47" s="53"/>
      <c r="AU47" s="40">
        <f>AQ47*DATOS!$C$27</f>
        <v>177.36615861505467</v>
      </c>
      <c r="AV47" s="40">
        <f>($AQ$13/$AP$72)*(1+DATOS!$C$27)^AP47</f>
        <v>416.12829521224279</v>
      </c>
      <c r="AW47" s="53">
        <f t="shared" si="9"/>
        <v>10403.207380306092</v>
      </c>
      <c r="AX47" s="53"/>
    </row>
    <row r="48" spans="5:50" ht="15.75" thickTop="1" thickBot="1" x14ac:dyDescent="0.25">
      <c r="V48" s="34">
        <v>36</v>
      </c>
      <c r="W48" s="60">
        <f t="shared" si="12"/>
        <v>693.54715868708183</v>
      </c>
      <c r="X48" s="60"/>
      <c r="Y48" s="60">
        <f t="shared" si="4"/>
        <v>693.54715868707126</v>
      </c>
      <c r="Z48" s="60"/>
      <c r="AA48" s="35">
        <f>W48*DATOS!$C$27</f>
        <v>11.559119311451363</v>
      </c>
      <c r="AB48" s="35">
        <f>($W$13/$V$48)*(1+DATOS!$C$27)^V48</f>
        <v>705.10627799852261</v>
      </c>
      <c r="AC48" s="60">
        <f t="shared" si="5"/>
        <v>1.0572875908110291E-11</v>
      </c>
      <c r="AD48" s="60"/>
      <c r="AF48" s="36">
        <v>36</v>
      </c>
      <c r="AG48" s="54">
        <f t="shared" si="13"/>
        <v>6762.0847971989679</v>
      </c>
      <c r="AH48" s="54"/>
      <c r="AI48" s="54">
        <f t="shared" si="6"/>
        <v>416.12829521224245</v>
      </c>
      <c r="AJ48" s="54"/>
      <c r="AK48" s="37">
        <f>AG48*DATOS!$C$27</f>
        <v>112.70141328664947</v>
      </c>
      <c r="AL48" s="37">
        <f>($AG$13/$AF$60)*(1+DATOS!$C$27)^AF48</f>
        <v>528.82970849889193</v>
      </c>
      <c r="AM48" s="54">
        <f t="shared" si="7"/>
        <v>6345.956501986725</v>
      </c>
      <c r="AN48" s="54"/>
      <c r="AP48" s="39">
        <v>36</v>
      </c>
      <c r="AQ48" s="53">
        <f t="shared" si="14"/>
        <v>10403.207380306092</v>
      </c>
      <c r="AR48" s="53"/>
      <c r="AS48" s="53">
        <f t="shared" si="8"/>
        <v>249.67697712734531</v>
      </c>
      <c r="AT48" s="53"/>
      <c r="AU48" s="40">
        <f>AQ48*DATOS!$C$27</f>
        <v>173.38678967176821</v>
      </c>
      <c r="AV48" s="40">
        <f>($AQ$13/$AP$72)*(1+DATOS!$C$27)^AP48</f>
        <v>423.06376679911352</v>
      </c>
      <c r="AW48" s="53">
        <f t="shared" si="9"/>
        <v>10153.530403178747</v>
      </c>
      <c r="AX48" s="53"/>
    </row>
    <row r="49" spans="27:50" ht="15.75" thickTop="1" thickBot="1" x14ac:dyDescent="0.25">
      <c r="AF49" s="36">
        <v>37</v>
      </c>
      <c r="AG49" s="54">
        <f t="shared" si="13"/>
        <v>6345.956501986725</v>
      </c>
      <c r="AH49" s="54"/>
      <c r="AI49" s="54">
        <f t="shared" si="6"/>
        <v>431.8775952740948</v>
      </c>
      <c r="AJ49" s="54"/>
      <c r="AK49" s="37">
        <f>AG49*DATOS!$C$27</f>
        <v>105.76594169977875</v>
      </c>
      <c r="AL49" s="37">
        <f>($AG$13/$AF$60)*(1+DATOS!$C$27)^AF49</f>
        <v>537.64353697387355</v>
      </c>
      <c r="AM49" s="54">
        <f t="shared" si="7"/>
        <v>5914.0789067126298</v>
      </c>
      <c r="AN49" s="54"/>
      <c r="AP49" s="39">
        <v>37</v>
      </c>
      <c r="AQ49" s="53">
        <f t="shared" si="14"/>
        <v>10153.530403178747</v>
      </c>
      <c r="AR49" s="53"/>
      <c r="AS49" s="53">
        <f t="shared" si="8"/>
        <v>260.88932285945305</v>
      </c>
      <c r="AT49" s="53"/>
      <c r="AU49" s="40">
        <f>AQ49*DATOS!$C$27</f>
        <v>169.22550671964578</v>
      </c>
      <c r="AV49" s="40">
        <f>($AQ$13/$AP$72)*(1+DATOS!$C$27)^AP49</f>
        <v>430.1148295790988</v>
      </c>
      <c r="AW49" s="53">
        <f t="shared" si="9"/>
        <v>9892.6410803192939</v>
      </c>
      <c r="AX49" s="53"/>
    </row>
    <row r="50" spans="27:50" ht="15.75" thickTop="1" thickBot="1" x14ac:dyDescent="0.25">
      <c r="AA50" s="18">
        <f>SUM(AA13:AA48)</f>
        <v>5289.2607356877206</v>
      </c>
      <c r="AF50" s="36">
        <v>38</v>
      </c>
      <c r="AG50" s="54">
        <f t="shared" si="13"/>
        <v>5914.0789067126298</v>
      </c>
      <c r="AH50" s="54"/>
      <c r="AI50" s="54">
        <f t="shared" si="6"/>
        <v>448.03628081156097</v>
      </c>
      <c r="AJ50" s="54"/>
      <c r="AK50" s="37">
        <f>AG50*DATOS!$C$27</f>
        <v>98.567981778543825</v>
      </c>
      <c r="AL50" s="37">
        <f>($AG$13/$AF$60)*(1+DATOS!$C$27)^AF50</f>
        <v>546.60426259010478</v>
      </c>
      <c r="AM50" s="54">
        <f t="shared" si="7"/>
        <v>5466.0426259010692</v>
      </c>
      <c r="AN50" s="54"/>
      <c r="AP50" s="39">
        <v>38</v>
      </c>
      <c r="AQ50" s="53">
        <f t="shared" si="14"/>
        <v>9892.6410803192939</v>
      </c>
      <c r="AR50" s="53"/>
      <c r="AS50" s="53">
        <f t="shared" si="8"/>
        <v>272.40605873342884</v>
      </c>
      <c r="AT50" s="53"/>
      <c r="AU50" s="40">
        <f>AQ50*DATOS!$C$27</f>
        <v>164.8773513386549</v>
      </c>
      <c r="AV50" s="40">
        <f>($AQ$13/$AP$72)*(1+DATOS!$C$27)^AP50</f>
        <v>437.28341007208377</v>
      </c>
      <c r="AW50" s="53">
        <f t="shared" si="9"/>
        <v>9620.2350215858642</v>
      </c>
      <c r="AX50" s="53"/>
    </row>
    <row r="51" spans="27:50" ht="15.75" thickTop="1" thickBot="1" x14ac:dyDescent="0.25">
      <c r="AF51" s="36">
        <v>39</v>
      </c>
      <c r="AG51" s="54">
        <f t="shared" si="13"/>
        <v>5466.0426259010692</v>
      </c>
      <c r="AH51" s="54"/>
      <c r="AI51" s="54">
        <f t="shared" si="6"/>
        <v>464.6136232015885</v>
      </c>
      <c r="AJ51" s="54"/>
      <c r="AK51" s="37">
        <f>AG51*DATOS!$C$27</f>
        <v>91.10071043168449</v>
      </c>
      <c r="AL51" s="37">
        <f>($AG$13/$AF$60)*(1+DATOS!$C$27)^AF51</f>
        <v>555.71433363327299</v>
      </c>
      <c r="AM51" s="54">
        <f t="shared" si="7"/>
        <v>5001.4290026994804</v>
      </c>
      <c r="AN51" s="54"/>
      <c r="AP51" s="39">
        <v>39</v>
      </c>
      <c r="AQ51" s="53">
        <f t="shared" si="14"/>
        <v>9620.2350215858642</v>
      </c>
      <c r="AR51" s="53"/>
      <c r="AS51" s="53">
        <f t="shared" si="8"/>
        <v>284.23421654685399</v>
      </c>
      <c r="AT51" s="53"/>
      <c r="AU51" s="40">
        <f>AQ51*DATOS!$C$27</f>
        <v>160.3372503597644</v>
      </c>
      <c r="AV51" s="40">
        <f>($AQ$13/$AP$72)*(1+DATOS!$C$27)^AP51</f>
        <v>444.57146690661841</v>
      </c>
      <c r="AW51" s="53">
        <f t="shared" si="9"/>
        <v>9336.0008050390097</v>
      </c>
      <c r="AX51" s="53"/>
    </row>
    <row r="52" spans="27:50" ht="15.75" thickTop="1" thickBot="1" x14ac:dyDescent="0.25">
      <c r="AF52" s="36">
        <v>40</v>
      </c>
      <c r="AG52" s="54">
        <f t="shared" si="13"/>
        <v>5001.4290026994804</v>
      </c>
      <c r="AH52" s="54"/>
      <c r="AI52" s="54">
        <f t="shared" si="6"/>
        <v>481.61908914883617</v>
      </c>
      <c r="AJ52" s="54"/>
      <c r="AK52" s="37">
        <f>AG52*DATOS!$C$27</f>
        <v>83.357150044991343</v>
      </c>
      <c r="AL52" s="37">
        <f>($AG$13/$AF$60)*(1+DATOS!$C$27)^AF52</f>
        <v>564.9762391938275</v>
      </c>
      <c r="AM52" s="54">
        <f t="shared" si="7"/>
        <v>4519.8099135506445</v>
      </c>
      <c r="AN52" s="54"/>
      <c r="AP52" s="39">
        <v>40</v>
      </c>
      <c r="AQ52" s="53">
        <f t="shared" si="14"/>
        <v>9336.0008050390097</v>
      </c>
      <c r="AR52" s="53"/>
      <c r="AS52" s="53">
        <f t="shared" si="8"/>
        <v>296.38097793774523</v>
      </c>
      <c r="AT52" s="53"/>
      <c r="AU52" s="40">
        <f>AQ52*DATOS!$C$27</f>
        <v>155.60001341731683</v>
      </c>
      <c r="AV52" s="40">
        <f>($AQ$13/$AP$72)*(1+DATOS!$C$27)^AP52</f>
        <v>451.98099135506203</v>
      </c>
      <c r="AW52" s="53">
        <f t="shared" si="9"/>
        <v>9039.6198271012654</v>
      </c>
      <c r="AX52" s="53"/>
    </row>
    <row r="53" spans="27:50" ht="15.75" thickTop="1" thickBot="1" x14ac:dyDescent="0.25">
      <c r="AF53" s="36">
        <v>41</v>
      </c>
      <c r="AG53" s="54">
        <f t="shared" si="13"/>
        <v>4519.8099135506445</v>
      </c>
      <c r="AH53" s="54"/>
      <c r="AI53" s="54">
        <f t="shared" si="6"/>
        <v>499.06234462121392</v>
      </c>
      <c r="AJ53" s="54"/>
      <c r="AK53" s="37">
        <f>AG53*DATOS!$C$27</f>
        <v>75.33016522584407</v>
      </c>
      <c r="AL53" s="37">
        <f>($AG$13/$AF$60)*(1+DATOS!$C$27)^AF53</f>
        <v>574.39250984705802</v>
      </c>
      <c r="AM53" s="54">
        <f t="shared" si="7"/>
        <v>4020.7475689294306</v>
      </c>
      <c r="AN53" s="54"/>
      <c r="AP53" s="39">
        <v>41</v>
      </c>
      <c r="AQ53" s="53">
        <f t="shared" si="14"/>
        <v>9039.6198271012654</v>
      </c>
      <c r="AR53" s="53"/>
      <c r="AS53" s="53">
        <f t="shared" si="8"/>
        <v>308.85367742595867</v>
      </c>
      <c r="AT53" s="53"/>
      <c r="AU53" s="40">
        <f>AQ53*DATOS!$C$27</f>
        <v>150.66033045168774</v>
      </c>
      <c r="AV53" s="40">
        <f>($AQ$13/$AP$72)*(1+DATOS!$C$27)^AP53</f>
        <v>459.51400787764641</v>
      </c>
      <c r="AW53" s="53">
        <f t="shared" si="9"/>
        <v>8730.7661496753062</v>
      </c>
      <c r="AX53" s="53"/>
    </row>
    <row r="54" spans="27:50" ht="15.75" thickTop="1" thickBot="1" x14ac:dyDescent="0.25">
      <c r="AF54" s="36">
        <v>42</v>
      </c>
      <c r="AG54" s="54">
        <f t="shared" si="13"/>
        <v>4020.7475689294306</v>
      </c>
      <c r="AH54" s="54"/>
      <c r="AI54" s="54">
        <f t="shared" si="6"/>
        <v>516.95325886235184</v>
      </c>
      <c r="AJ54" s="54"/>
      <c r="AK54" s="37">
        <f>AG54*DATOS!$C$27</f>
        <v>67.012459482157169</v>
      </c>
      <c r="AL54" s="37">
        <f>($AG$13/$AF$60)*(1+DATOS!$C$27)^AF54</f>
        <v>583.96571834450901</v>
      </c>
      <c r="AM54" s="54">
        <f t="shared" si="7"/>
        <v>3503.7943100670786</v>
      </c>
      <c r="AN54" s="54"/>
      <c r="AP54" s="39">
        <v>42</v>
      </c>
      <c r="AQ54" s="53">
        <f t="shared" si="14"/>
        <v>8730.7661496753062</v>
      </c>
      <c r="AR54" s="53"/>
      <c r="AS54" s="53">
        <f t="shared" si="8"/>
        <v>321.65980551435206</v>
      </c>
      <c r="AT54" s="53"/>
      <c r="AU54" s="40">
        <f>AQ54*DATOS!$C$27</f>
        <v>145.51276916125511</v>
      </c>
      <c r="AV54" s="40">
        <f>($AQ$13/$AP$72)*(1+DATOS!$C$27)^AP54</f>
        <v>467.17257467560717</v>
      </c>
      <c r="AW54" s="53">
        <f t="shared" si="9"/>
        <v>8409.1063441609549</v>
      </c>
      <c r="AX54" s="53"/>
    </row>
    <row r="55" spans="27:50" ht="15.75" thickTop="1" thickBot="1" x14ac:dyDescent="0.25">
      <c r="AF55" s="36">
        <v>43</v>
      </c>
      <c r="AG55" s="54">
        <f t="shared" si="13"/>
        <v>3503.7943100670786</v>
      </c>
      <c r="AH55" s="54"/>
      <c r="AI55" s="54">
        <f t="shared" si="6"/>
        <v>535.30190848246605</v>
      </c>
      <c r="AJ55" s="54"/>
      <c r="AK55" s="37">
        <f>AG55*DATOS!$C$27</f>
        <v>58.396571834451308</v>
      </c>
      <c r="AL55" s="37">
        <f>($AG$13/$AF$60)*(1+DATOS!$C$27)^AF55</f>
        <v>593.69848031691731</v>
      </c>
      <c r="AM55" s="54">
        <f t="shared" si="7"/>
        <v>2968.4924015846127</v>
      </c>
      <c r="AN55" s="54"/>
      <c r="AP55" s="39">
        <v>43</v>
      </c>
      <c r="AQ55" s="53">
        <f t="shared" si="14"/>
        <v>8409.1063441609549</v>
      </c>
      <c r="AR55" s="53"/>
      <c r="AS55" s="53">
        <f t="shared" si="8"/>
        <v>334.80701185085127</v>
      </c>
      <c r="AT55" s="53"/>
      <c r="AU55" s="40">
        <f>AQ55*DATOS!$C$27</f>
        <v>140.15177240268258</v>
      </c>
      <c r="AV55" s="40">
        <f>($AQ$13/$AP$72)*(1+DATOS!$C$27)^AP55</f>
        <v>474.95878425353385</v>
      </c>
      <c r="AW55" s="53">
        <f t="shared" si="9"/>
        <v>8074.2993323101036</v>
      </c>
      <c r="AX55" s="53"/>
    </row>
    <row r="56" spans="27:50" ht="15.75" thickTop="1" thickBot="1" x14ac:dyDescent="0.25">
      <c r="AF56" s="36">
        <v>44</v>
      </c>
      <c r="AG56" s="54">
        <f t="shared" si="13"/>
        <v>2968.4924015846127</v>
      </c>
      <c r="AH56" s="54"/>
      <c r="AI56" s="54">
        <f t="shared" si="6"/>
        <v>554.11858162912245</v>
      </c>
      <c r="AJ56" s="54"/>
      <c r="AK56" s="37">
        <f>AG56*DATOS!$C$27</f>
        <v>49.474873359743547</v>
      </c>
      <c r="AL56" s="37">
        <f>($AG$13/$AF$60)*(1+DATOS!$C$27)^AF56</f>
        <v>603.59345498886603</v>
      </c>
      <c r="AM56" s="54">
        <f t="shared" si="7"/>
        <v>2414.37381995549</v>
      </c>
      <c r="AN56" s="54"/>
      <c r="AP56" s="39">
        <v>44</v>
      </c>
      <c r="AQ56" s="53">
        <f t="shared" si="14"/>
        <v>8074.2993323101036</v>
      </c>
      <c r="AR56" s="53"/>
      <c r="AS56" s="53">
        <f t="shared" si="8"/>
        <v>348.30310845259106</v>
      </c>
      <c r="AT56" s="53"/>
      <c r="AU56" s="40">
        <f>AQ56*DATOS!$C$27</f>
        <v>134.57165553850172</v>
      </c>
      <c r="AV56" s="40">
        <f>($AQ$13/$AP$72)*(1+DATOS!$C$27)^AP56</f>
        <v>482.87476399109278</v>
      </c>
      <c r="AW56" s="53">
        <f t="shared" si="9"/>
        <v>7725.9962238575126</v>
      </c>
      <c r="AX56" s="53"/>
    </row>
    <row r="57" spans="27:50" ht="15.75" thickTop="1" thickBot="1" x14ac:dyDescent="0.25">
      <c r="AF57" s="36">
        <v>45</v>
      </c>
      <c r="AG57" s="54">
        <f t="shared" si="13"/>
        <v>2414.37381995549</v>
      </c>
      <c r="AH57" s="54"/>
      <c r="AI57" s="54">
        <f t="shared" si="6"/>
        <v>573.41378223942229</v>
      </c>
      <c r="AJ57" s="54"/>
      <c r="AK57" s="37">
        <f>AG57*DATOS!$C$27</f>
        <v>40.239563665924834</v>
      </c>
      <c r="AL57" s="37">
        <f>($AG$13/$AF$60)*(1+DATOS!$C$27)^AF57</f>
        <v>613.65334590534712</v>
      </c>
      <c r="AM57" s="54">
        <f t="shared" si="7"/>
        <v>1840.9600377160677</v>
      </c>
      <c r="AN57" s="54"/>
      <c r="AP57" s="39">
        <v>45</v>
      </c>
      <c r="AQ57" s="53">
        <f t="shared" si="14"/>
        <v>7725.9962238575126</v>
      </c>
      <c r="AR57" s="53"/>
      <c r="AS57" s="53">
        <f t="shared" si="8"/>
        <v>362.15607299331919</v>
      </c>
      <c r="AT57" s="53"/>
      <c r="AU57" s="40">
        <f>AQ57*DATOS!$C$27</f>
        <v>128.76660373095854</v>
      </c>
      <c r="AV57" s="40">
        <f>($AQ$13/$AP$72)*(1+DATOS!$C$27)^AP57</f>
        <v>490.92267672427772</v>
      </c>
      <c r="AW57" s="53">
        <f t="shared" si="9"/>
        <v>7363.8401508641937</v>
      </c>
      <c r="AX57" s="53"/>
    </row>
    <row r="58" spans="27:50" ht="15.75" thickTop="1" thickBot="1" x14ac:dyDescent="0.25">
      <c r="AF58" s="36">
        <v>46</v>
      </c>
      <c r="AG58" s="54">
        <f t="shared" si="13"/>
        <v>1840.9600377160677</v>
      </c>
      <c r="AH58" s="54"/>
      <c r="AI58" s="54">
        <f t="shared" si="6"/>
        <v>593.19823437516845</v>
      </c>
      <c r="AJ58" s="54"/>
      <c r="AK58" s="37">
        <f>AG58*DATOS!$C$27</f>
        <v>30.682667295267795</v>
      </c>
      <c r="AL58" s="37">
        <f>($AG$13/$AF$60)*(1+DATOS!$C$27)^AF58</f>
        <v>623.88090167043629</v>
      </c>
      <c r="AM58" s="54">
        <f t="shared" si="7"/>
        <v>1247.7618033408994</v>
      </c>
      <c r="AN58" s="54"/>
      <c r="AP58" s="39">
        <v>46</v>
      </c>
      <c r="AQ58" s="53">
        <f t="shared" si="14"/>
        <v>7363.8401508641937</v>
      </c>
      <c r="AR58" s="53"/>
      <c r="AS58" s="53">
        <f t="shared" si="8"/>
        <v>376.37405215527912</v>
      </c>
      <c r="AT58" s="53"/>
      <c r="AU58" s="40">
        <f>AQ58*DATOS!$C$27</f>
        <v>122.7306691810699</v>
      </c>
      <c r="AV58" s="40">
        <f>($AQ$13/$AP$72)*(1+DATOS!$C$27)^AP58</f>
        <v>499.10472133634903</v>
      </c>
      <c r="AW58" s="53">
        <f t="shared" si="9"/>
        <v>6987.4660987089146</v>
      </c>
      <c r="AX58" s="53"/>
    </row>
    <row r="59" spans="27:50" ht="15.75" thickTop="1" thickBot="1" x14ac:dyDescent="0.25">
      <c r="AF59" s="36">
        <v>47</v>
      </c>
      <c r="AG59" s="54">
        <f t="shared" si="13"/>
        <v>1247.7618033408994</v>
      </c>
      <c r="AH59" s="54"/>
      <c r="AI59" s="54">
        <f t="shared" si="6"/>
        <v>613.48288664259496</v>
      </c>
      <c r="AJ59" s="54"/>
      <c r="AK59" s="37">
        <f>AG59*DATOS!$C$27</f>
        <v>20.796030055681655</v>
      </c>
      <c r="AL59" s="37">
        <f>($AG$13/$AF$60)*(1+DATOS!$C$27)^AF59</f>
        <v>634.27891669827659</v>
      </c>
      <c r="AM59" s="54">
        <f t="shared" si="7"/>
        <v>634.27891669830444</v>
      </c>
      <c r="AN59" s="54"/>
      <c r="AP59" s="39">
        <v>47</v>
      </c>
      <c r="AQ59" s="53">
        <f t="shared" si="14"/>
        <v>6987.4660987089146</v>
      </c>
      <c r="AR59" s="53"/>
      <c r="AS59" s="53">
        <f t="shared" si="8"/>
        <v>390.96536504680603</v>
      </c>
      <c r="AT59" s="53"/>
      <c r="AU59" s="40">
        <f>AQ59*DATOS!$C$27</f>
        <v>116.45776831181524</v>
      </c>
      <c r="AV59" s="40">
        <f>($AQ$13/$AP$72)*(1+DATOS!$C$27)^AP59</f>
        <v>507.42313335862127</v>
      </c>
      <c r="AW59" s="53">
        <f t="shared" si="9"/>
        <v>6596.5007336621084</v>
      </c>
      <c r="AX59" s="53"/>
    </row>
    <row r="60" spans="27:50" ht="15.75" thickTop="1" thickBot="1" x14ac:dyDescent="0.25">
      <c r="AF60" s="36">
        <v>48</v>
      </c>
      <c r="AG60" s="54">
        <f t="shared" si="13"/>
        <v>634.27891669830444</v>
      </c>
      <c r="AH60" s="54"/>
      <c r="AI60" s="54">
        <f t="shared" si="6"/>
        <v>634.27891669827625</v>
      </c>
      <c r="AJ60" s="54"/>
      <c r="AK60" s="37">
        <f>AG60*DATOS!$C$27</f>
        <v>10.571315278305073</v>
      </c>
      <c r="AL60" s="37">
        <f>($AG$13/$AF$60)*(1+DATOS!$C$27)^AF60</f>
        <v>644.85023197658131</v>
      </c>
      <c r="AM60" s="54">
        <f t="shared" si="7"/>
        <v>2.8194335754960775E-11</v>
      </c>
      <c r="AN60" s="54"/>
      <c r="AP60" s="39">
        <v>48</v>
      </c>
      <c r="AQ60" s="53">
        <f t="shared" si="14"/>
        <v>6596.5007336621084</v>
      </c>
      <c r="AR60" s="53"/>
      <c r="AS60" s="53">
        <f t="shared" si="8"/>
        <v>405.93850668689652</v>
      </c>
      <c r="AT60" s="53"/>
      <c r="AU60" s="40">
        <f>AQ60*DATOS!$C$27</f>
        <v>109.94167889436847</v>
      </c>
      <c r="AV60" s="40">
        <f>($AQ$13/$AP$72)*(1+DATOS!$C$27)^AP60</f>
        <v>515.88018558126498</v>
      </c>
      <c r="AW60" s="53">
        <f t="shared" si="9"/>
        <v>6190.5622269752121</v>
      </c>
      <c r="AX60" s="53"/>
    </row>
    <row r="61" spans="27:50" ht="15.75" thickTop="1" thickBot="1" x14ac:dyDescent="0.25">
      <c r="AP61" s="39">
        <v>49</v>
      </c>
      <c r="AQ61" s="53">
        <f t="shared" si="14"/>
        <v>6190.5622269752121</v>
      </c>
      <c r="AR61" s="53"/>
      <c r="AS61" s="53">
        <f t="shared" si="8"/>
        <v>421.30215155803256</v>
      </c>
      <c r="AT61" s="53"/>
      <c r="AU61" s="40">
        <f>AQ61*DATOS!$C$27</f>
        <v>103.17603711625354</v>
      </c>
      <c r="AV61" s="40">
        <f>($AQ$13/$AP$72)*(1+DATOS!$C$27)^AP61</f>
        <v>524.47818867428612</v>
      </c>
      <c r="AW61" s="53">
        <f t="shared" si="9"/>
        <v>5769.2600754171799</v>
      </c>
      <c r="AX61" s="53"/>
    </row>
    <row r="62" spans="27:50" ht="15.75" thickTop="1" thickBot="1" x14ac:dyDescent="0.25">
      <c r="AK62" s="18">
        <f>SUM(AK13:AK60)</f>
        <v>7544.1974839048771</v>
      </c>
      <c r="AP62" s="39">
        <v>50</v>
      </c>
      <c r="AQ62" s="53">
        <f t="shared" si="14"/>
        <v>5769.2600754171799</v>
      </c>
      <c r="AR62" s="53"/>
      <c r="AS62" s="53">
        <f t="shared" si="8"/>
        <v>437.06515722857114</v>
      </c>
      <c r="AT62" s="53"/>
      <c r="AU62" s="40">
        <f>AQ62*DATOS!$C$27</f>
        <v>96.154334590286325</v>
      </c>
      <c r="AV62" s="40">
        <f>($AQ$13/$AP$72)*(1+DATOS!$C$27)^AP62</f>
        <v>533.21949181885748</v>
      </c>
      <c r="AW62" s="53">
        <f t="shared" si="9"/>
        <v>5332.1949181886084</v>
      </c>
      <c r="AX62" s="53"/>
    </row>
    <row r="63" spans="27:50" ht="15.75" thickTop="1" thickBot="1" x14ac:dyDescent="0.25">
      <c r="AP63" s="39">
        <v>51</v>
      </c>
      <c r="AQ63" s="53">
        <f t="shared" si="14"/>
        <v>5332.1949181886084</v>
      </c>
      <c r="AR63" s="53"/>
      <c r="AS63" s="53">
        <f t="shared" si="8"/>
        <v>453.2365680460282</v>
      </c>
      <c r="AT63" s="53"/>
      <c r="AU63" s="40">
        <f>AQ63*DATOS!$C$27</f>
        <v>88.869915303143472</v>
      </c>
      <c r="AV63" s="40">
        <f>($AQ$13/$AP$72)*(1+DATOS!$C$27)^AP63</f>
        <v>542.10648334917164</v>
      </c>
      <c r="AW63" s="53">
        <f t="shared" si="9"/>
        <v>4878.9583501425805</v>
      </c>
      <c r="AX63" s="53"/>
    </row>
    <row r="64" spans="27:50" ht="15.75" thickTop="1" thickBot="1" x14ac:dyDescent="0.25">
      <c r="AP64" s="39">
        <v>52</v>
      </c>
      <c r="AQ64" s="53">
        <f t="shared" si="14"/>
        <v>4878.9583501425805</v>
      </c>
      <c r="AR64" s="53"/>
      <c r="AS64" s="53">
        <f t="shared" si="8"/>
        <v>469.82561890261502</v>
      </c>
      <c r="AT64" s="53"/>
      <c r="AU64" s="40">
        <f>AQ64*DATOS!$C$27</f>
        <v>81.31597250237634</v>
      </c>
      <c r="AV64" s="40">
        <f>($AQ$13/$AP$72)*(1+DATOS!$C$27)^AP64</f>
        <v>551.14159140499135</v>
      </c>
      <c r="AW64" s="53">
        <f t="shared" si="9"/>
        <v>4409.1327312399653</v>
      </c>
      <c r="AX64" s="53"/>
    </row>
    <row r="65" spans="42:50" ht="15.75" thickTop="1" thickBot="1" x14ac:dyDescent="0.25">
      <c r="AP65" s="39">
        <v>53</v>
      </c>
      <c r="AQ65" s="53">
        <f t="shared" si="14"/>
        <v>4409.1327312399653</v>
      </c>
      <c r="AR65" s="53"/>
      <c r="AS65" s="53">
        <f t="shared" si="8"/>
        <v>486.84173907440839</v>
      </c>
      <c r="AT65" s="53"/>
      <c r="AU65" s="40">
        <f>AQ65*DATOS!$C$27</f>
        <v>73.485545520666093</v>
      </c>
      <c r="AV65" s="40">
        <f>($AQ$13/$AP$72)*(1+DATOS!$C$27)^AP65</f>
        <v>560.3272845950745</v>
      </c>
      <c r="AW65" s="53">
        <f t="shared" si="9"/>
        <v>3922.2909921655569</v>
      </c>
      <c r="AX65" s="53"/>
    </row>
    <row r="66" spans="42:50" ht="15.75" thickTop="1" thickBot="1" x14ac:dyDescent="0.25">
      <c r="AP66" s="39">
        <v>54</v>
      </c>
      <c r="AQ66" s="53">
        <f t="shared" si="14"/>
        <v>3922.2909921655569</v>
      </c>
      <c r="AR66" s="53"/>
      <c r="AS66" s="53">
        <f t="shared" si="8"/>
        <v>504.29455613556649</v>
      </c>
      <c r="AT66" s="53"/>
      <c r="AU66" s="40">
        <f>AQ66*DATOS!$C$27</f>
        <v>65.371516536092614</v>
      </c>
      <c r="AV66" s="40">
        <f>($AQ$13/$AP$72)*(1+DATOS!$C$27)^AP66</f>
        <v>569.66607267165909</v>
      </c>
      <c r="AW66" s="53">
        <f t="shared" si="9"/>
        <v>3417.9964360299905</v>
      </c>
      <c r="AX66" s="53"/>
    </row>
    <row r="67" spans="42:50" ht="15.75" thickTop="1" thickBot="1" x14ac:dyDescent="0.25">
      <c r="AP67" s="39">
        <v>55</v>
      </c>
      <c r="AQ67" s="53">
        <f t="shared" si="14"/>
        <v>3417.9964360299905</v>
      </c>
      <c r="AR67" s="53"/>
      <c r="AS67" s="53">
        <f t="shared" si="8"/>
        <v>522.19389994902008</v>
      </c>
      <c r="AT67" s="53"/>
      <c r="AU67" s="40">
        <f>AQ67*DATOS!$C$27</f>
        <v>56.966607267166509</v>
      </c>
      <c r="AV67" s="40">
        <f>($AQ$13/$AP$72)*(1+DATOS!$C$27)^AP67</f>
        <v>579.1605072161866</v>
      </c>
      <c r="AW67" s="53">
        <f t="shared" si="9"/>
        <v>2895.8025360809706</v>
      </c>
      <c r="AX67" s="53"/>
    </row>
    <row r="68" spans="42:50" ht="15.75" thickTop="1" thickBot="1" x14ac:dyDescent="0.25">
      <c r="AP68" s="39">
        <v>56</v>
      </c>
      <c r="AQ68" s="53">
        <f t="shared" si="14"/>
        <v>2895.8025360809706</v>
      </c>
      <c r="AR68" s="53"/>
      <c r="AS68" s="53">
        <f t="shared" si="8"/>
        <v>540.54980673510693</v>
      </c>
      <c r="AT68" s="53"/>
      <c r="AU68" s="40">
        <f>AQ68*DATOS!$C$27</f>
        <v>48.263375601349509</v>
      </c>
      <c r="AV68" s="40">
        <f>($AQ$13/$AP$72)*(1+DATOS!$C$27)^AP68</f>
        <v>588.81318233645641</v>
      </c>
      <c r="AW68" s="53">
        <f t="shared" si="9"/>
        <v>2355.2527293458638</v>
      </c>
      <c r="AX68" s="53"/>
    </row>
    <row r="69" spans="42:50" ht="15.75" thickTop="1" thickBot="1" x14ac:dyDescent="0.25">
      <c r="AP69" s="39">
        <v>57</v>
      </c>
      <c r="AQ69" s="53">
        <f t="shared" si="14"/>
        <v>2355.2527293458638</v>
      </c>
      <c r="AR69" s="53"/>
      <c r="AS69" s="53">
        <f t="shared" si="8"/>
        <v>559.37252321963285</v>
      </c>
      <c r="AT69" s="53"/>
      <c r="AU69" s="40">
        <f>AQ69*DATOS!$C$27</f>
        <v>39.254212155764399</v>
      </c>
      <c r="AV69" s="40">
        <f>($AQ$13/$AP$72)*(1+DATOS!$C$27)^AP69</f>
        <v>598.62673537539729</v>
      </c>
      <c r="AW69" s="53">
        <f t="shared" si="9"/>
        <v>1795.8802061262309</v>
      </c>
      <c r="AX69" s="53"/>
    </row>
    <row r="70" spans="42:50" ht="15.75" thickTop="1" thickBot="1" x14ac:dyDescent="0.25">
      <c r="AP70" s="39">
        <v>58</v>
      </c>
      <c r="AQ70" s="53">
        <f t="shared" si="14"/>
        <v>1795.8802061262309</v>
      </c>
      <c r="AR70" s="53"/>
      <c r="AS70" s="53">
        <f t="shared" si="8"/>
        <v>578.67251086288343</v>
      </c>
      <c r="AT70" s="53"/>
      <c r="AU70" s="40">
        <f>AQ70*DATOS!$C$27</f>
        <v>29.931336768770514</v>
      </c>
      <c r="AV70" s="40">
        <f>($AQ$13/$AP$72)*(1+DATOS!$C$27)^AP70</f>
        <v>608.60384763165393</v>
      </c>
      <c r="AW70" s="53">
        <f t="shared" si="9"/>
        <v>1217.2076952633474</v>
      </c>
      <c r="AX70" s="53"/>
    </row>
    <row r="71" spans="42:50" ht="15.75" thickTop="1" thickBot="1" x14ac:dyDescent="0.25">
      <c r="AP71" s="39">
        <v>59</v>
      </c>
      <c r="AQ71" s="53">
        <f t="shared" si="14"/>
        <v>1217.2076952633474</v>
      </c>
      <c r="AR71" s="53"/>
      <c r="AS71" s="53">
        <f t="shared" si="8"/>
        <v>598.46045017112544</v>
      </c>
      <c r="AT71" s="53"/>
      <c r="AU71" s="40">
        <f>AQ71*DATOS!$C$27</f>
        <v>20.28679492105579</v>
      </c>
      <c r="AV71" s="40">
        <f>($AQ$13/$AP$72)*(1+DATOS!$C$27)^AP71</f>
        <v>618.74724509218129</v>
      </c>
      <c r="AW71" s="53">
        <f t="shared" si="9"/>
        <v>618.74724509222199</v>
      </c>
      <c r="AX71" s="53"/>
    </row>
    <row r="72" spans="42:50" ht="15.75" thickTop="1" thickBot="1" x14ac:dyDescent="0.25">
      <c r="AP72" s="39">
        <v>60</v>
      </c>
      <c r="AQ72" s="53">
        <f t="shared" si="14"/>
        <v>618.74724509222199</v>
      </c>
      <c r="AR72" s="53"/>
      <c r="AS72" s="53">
        <f t="shared" si="8"/>
        <v>618.74724509218072</v>
      </c>
      <c r="AT72" s="53"/>
      <c r="AU72" s="40">
        <f>AQ72*DATOS!$C$27</f>
        <v>10.312454084870366</v>
      </c>
      <c r="AV72" s="40">
        <f>($AQ$13/$AP$72)*(1+DATOS!$C$27)^AP72</f>
        <v>629.05969917705113</v>
      </c>
      <c r="AW72" s="53">
        <f t="shared" si="9"/>
        <v>4.1268322092946619E-11</v>
      </c>
      <c r="AX72" s="53"/>
    </row>
    <row r="73" spans="42:50" ht="15" thickTop="1" x14ac:dyDescent="0.2"/>
    <row r="74" spans="42:50" x14ac:dyDescent="0.2">
      <c r="AU74" s="18">
        <f>SUM(AU13:AU72)</f>
        <v>10139.308316466886</v>
      </c>
    </row>
  </sheetData>
  <mergeCells count="566">
    <mergeCell ref="B27:D27"/>
    <mergeCell ref="C28:D28"/>
    <mergeCell ref="C29:D29"/>
    <mergeCell ref="C30:D30"/>
    <mergeCell ref="C31:D32"/>
    <mergeCell ref="B31:B32"/>
    <mergeCell ref="B11:J11"/>
    <mergeCell ref="C12:D12"/>
    <mergeCell ref="E12:F12"/>
    <mergeCell ref="I12:J12"/>
    <mergeCell ref="C13:D13"/>
    <mergeCell ref="E13:F13"/>
    <mergeCell ref="I13:J13"/>
    <mergeCell ref="L11:T11"/>
    <mergeCell ref="M12:N12"/>
    <mergeCell ref="O12:P12"/>
    <mergeCell ref="S12:T12"/>
    <mergeCell ref="M13:N13"/>
    <mergeCell ref="O13:P13"/>
    <mergeCell ref="S13:T13"/>
    <mergeCell ref="C22:D22"/>
    <mergeCell ref="E22:F22"/>
    <mergeCell ref="I22:J22"/>
    <mergeCell ref="C20:D20"/>
    <mergeCell ref="E20:F20"/>
    <mergeCell ref="I20:J20"/>
    <mergeCell ref="C21:D21"/>
    <mergeCell ref="E21:F21"/>
    <mergeCell ref="I21:J21"/>
    <mergeCell ref="C18:D18"/>
    <mergeCell ref="E18:F18"/>
    <mergeCell ref="I18:J18"/>
    <mergeCell ref="C19:D19"/>
    <mergeCell ref="E19:F19"/>
    <mergeCell ref="I19:J19"/>
    <mergeCell ref="C16:D16"/>
    <mergeCell ref="E16:F16"/>
    <mergeCell ref="M14:N14"/>
    <mergeCell ref="M19:N19"/>
    <mergeCell ref="O14:P14"/>
    <mergeCell ref="S14:T14"/>
    <mergeCell ref="M15:N15"/>
    <mergeCell ref="O15:P15"/>
    <mergeCell ref="S15:T15"/>
    <mergeCell ref="C24:D24"/>
    <mergeCell ref="E24:F24"/>
    <mergeCell ref="I24:J24"/>
    <mergeCell ref="C23:D23"/>
    <mergeCell ref="E23:F23"/>
    <mergeCell ref="I23:J23"/>
    <mergeCell ref="I16:J16"/>
    <mergeCell ref="C17:D17"/>
    <mergeCell ref="E17:F17"/>
    <mergeCell ref="I17:J17"/>
    <mergeCell ref="C14:D14"/>
    <mergeCell ref="E14:F14"/>
    <mergeCell ref="I14:J14"/>
    <mergeCell ref="C15:D15"/>
    <mergeCell ref="E15:F15"/>
    <mergeCell ref="I15:J15"/>
    <mergeCell ref="M18:N18"/>
    <mergeCell ref="O18:P18"/>
    <mergeCell ref="S18:T18"/>
    <mergeCell ref="O19:P19"/>
    <mergeCell ref="S19:T19"/>
    <mergeCell ref="M16:N16"/>
    <mergeCell ref="O16:P16"/>
    <mergeCell ref="S16:T16"/>
    <mergeCell ref="M17:N17"/>
    <mergeCell ref="O17:P17"/>
    <mergeCell ref="S17:T17"/>
    <mergeCell ref="M22:N22"/>
    <mergeCell ref="O22:P22"/>
    <mergeCell ref="S22:T22"/>
    <mergeCell ref="M23:N23"/>
    <mergeCell ref="O23:P23"/>
    <mergeCell ref="S23:T23"/>
    <mergeCell ref="M20:N20"/>
    <mergeCell ref="O20:P20"/>
    <mergeCell ref="S20:T20"/>
    <mergeCell ref="M21:N21"/>
    <mergeCell ref="O21:P21"/>
    <mergeCell ref="S21:T21"/>
    <mergeCell ref="M26:N26"/>
    <mergeCell ref="O26:P26"/>
    <mergeCell ref="S26:T26"/>
    <mergeCell ref="M27:N27"/>
    <mergeCell ref="O27:P27"/>
    <mergeCell ref="S27:T27"/>
    <mergeCell ref="M24:N24"/>
    <mergeCell ref="O24:P24"/>
    <mergeCell ref="S24:T24"/>
    <mergeCell ref="M25:N25"/>
    <mergeCell ref="O25:P25"/>
    <mergeCell ref="S25:T25"/>
    <mergeCell ref="S30:T30"/>
    <mergeCell ref="M31:N31"/>
    <mergeCell ref="O31:P31"/>
    <mergeCell ref="S31:T31"/>
    <mergeCell ref="M28:N28"/>
    <mergeCell ref="O28:P28"/>
    <mergeCell ref="S28:T28"/>
    <mergeCell ref="M29:N29"/>
    <mergeCell ref="O29:P29"/>
    <mergeCell ref="S29:T29"/>
    <mergeCell ref="M36:N36"/>
    <mergeCell ref="O36:P36"/>
    <mergeCell ref="S36:T36"/>
    <mergeCell ref="V11:AD11"/>
    <mergeCell ref="W12:X12"/>
    <mergeCell ref="Y12:Z12"/>
    <mergeCell ref="AC12:AD12"/>
    <mergeCell ref="W13:X13"/>
    <mergeCell ref="Y13:Z13"/>
    <mergeCell ref="AC13:AD13"/>
    <mergeCell ref="M34:N34"/>
    <mergeCell ref="O34:P34"/>
    <mergeCell ref="S34:T34"/>
    <mergeCell ref="M35:N35"/>
    <mergeCell ref="O35:P35"/>
    <mergeCell ref="S35:T35"/>
    <mergeCell ref="M32:N32"/>
    <mergeCell ref="O32:P32"/>
    <mergeCell ref="S32:T32"/>
    <mergeCell ref="M33:N33"/>
    <mergeCell ref="O33:P33"/>
    <mergeCell ref="S33:T33"/>
    <mergeCell ref="M30:N30"/>
    <mergeCell ref="O30:P30"/>
    <mergeCell ref="W16:X16"/>
    <mergeCell ref="Y16:Z16"/>
    <mergeCell ref="AC16:AD16"/>
    <mergeCell ref="W17:X17"/>
    <mergeCell ref="Y17:Z17"/>
    <mergeCell ref="AC17:AD17"/>
    <mergeCell ref="W14:X14"/>
    <mergeCell ref="Y14:Z14"/>
    <mergeCell ref="AC14:AD14"/>
    <mergeCell ref="W15:X15"/>
    <mergeCell ref="Y15:Z15"/>
    <mergeCell ref="AC15:AD15"/>
    <mergeCell ref="W20:X20"/>
    <mergeCell ref="Y20:Z20"/>
    <mergeCell ref="AC20:AD20"/>
    <mergeCell ref="W21:X21"/>
    <mergeCell ref="Y21:Z21"/>
    <mergeCell ref="AC21:AD21"/>
    <mergeCell ref="W18:X18"/>
    <mergeCell ref="Y18:Z18"/>
    <mergeCell ref="AC18:AD18"/>
    <mergeCell ref="W19:X19"/>
    <mergeCell ref="Y19:Z19"/>
    <mergeCell ref="AC19:AD19"/>
    <mergeCell ref="W24:X24"/>
    <mergeCell ref="Y24:Z24"/>
    <mergeCell ref="AC24:AD24"/>
    <mergeCell ref="W25:X25"/>
    <mergeCell ref="Y25:Z25"/>
    <mergeCell ref="AC25:AD25"/>
    <mergeCell ref="W22:X22"/>
    <mergeCell ref="Y22:Z22"/>
    <mergeCell ref="AC22:AD22"/>
    <mergeCell ref="W23:X23"/>
    <mergeCell ref="Y23:Z23"/>
    <mergeCell ref="AC23:AD23"/>
    <mergeCell ref="W28:X28"/>
    <mergeCell ref="Y28:Z28"/>
    <mergeCell ref="AC28:AD28"/>
    <mergeCell ref="W29:X29"/>
    <mergeCell ref="Y29:Z29"/>
    <mergeCell ref="AC29:AD29"/>
    <mergeCell ref="W26:X26"/>
    <mergeCell ref="Y26:Z26"/>
    <mergeCell ref="AC26:AD26"/>
    <mergeCell ref="W27:X27"/>
    <mergeCell ref="Y27:Z27"/>
    <mergeCell ref="AC27:AD27"/>
    <mergeCell ref="W32:X32"/>
    <mergeCell ref="Y32:Z32"/>
    <mergeCell ref="AC32:AD32"/>
    <mergeCell ref="W33:X33"/>
    <mergeCell ref="Y33:Z33"/>
    <mergeCell ref="AC33:AD33"/>
    <mergeCell ref="W30:X30"/>
    <mergeCell ref="Y30:Z30"/>
    <mergeCell ref="AC30:AD30"/>
    <mergeCell ref="W31:X31"/>
    <mergeCell ref="Y31:Z31"/>
    <mergeCell ref="AC31:AD31"/>
    <mergeCell ref="W36:X36"/>
    <mergeCell ref="Y36:Z36"/>
    <mergeCell ref="AC36:AD36"/>
    <mergeCell ref="W37:X37"/>
    <mergeCell ref="Y37:Z37"/>
    <mergeCell ref="AC37:AD37"/>
    <mergeCell ref="W34:X34"/>
    <mergeCell ref="Y34:Z34"/>
    <mergeCell ref="AC34:AD34"/>
    <mergeCell ref="W35:X35"/>
    <mergeCell ref="Y35:Z35"/>
    <mergeCell ref="AC35:AD35"/>
    <mergeCell ref="W40:X40"/>
    <mergeCell ref="Y40:Z40"/>
    <mergeCell ref="AC40:AD40"/>
    <mergeCell ref="W41:X41"/>
    <mergeCell ref="Y41:Z41"/>
    <mergeCell ref="AC41:AD41"/>
    <mergeCell ref="W38:X38"/>
    <mergeCell ref="Y38:Z38"/>
    <mergeCell ref="AC38:AD38"/>
    <mergeCell ref="W39:X39"/>
    <mergeCell ref="Y39:Z39"/>
    <mergeCell ref="AC39:AD39"/>
    <mergeCell ref="W44:X44"/>
    <mergeCell ref="Y44:Z44"/>
    <mergeCell ref="AC44:AD44"/>
    <mergeCell ref="W45:X45"/>
    <mergeCell ref="Y45:Z45"/>
    <mergeCell ref="AC45:AD45"/>
    <mergeCell ref="W42:X42"/>
    <mergeCell ref="Y42:Z42"/>
    <mergeCell ref="AC42:AD42"/>
    <mergeCell ref="W43:X43"/>
    <mergeCell ref="Y43:Z43"/>
    <mergeCell ref="AC43:AD43"/>
    <mergeCell ref="W48:X48"/>
    <mergeCell ref="Y48:Z48"/>
    <mergeCell ref="AC48:AD48"/>
    <mergeCell ref="W46:X46"/>
    <mergeCell ref="Y46:Z46"/>
    <mergeCell ref="AC46:AD46"/>
    <mergeCell ref="W47:X47"/>
    <mergeCell ref="Y47:Z47"/>
    <mergeCell ref="AC47:AD47"/>
    <mergeCell ref="AG14:AH14"/>
    <mergeCell ref="AI14:AJ14"/>
    <mergeCell ref="AM14:AN14"/>
    <mergeCell ref="AG15:AH15"/>
    <mergeCell ref="AI15:AJ15"/>
    <mergeCell ref="AM15:AN15"/>
    <mergeCell ref="AF11:AN11"/>
    <mergeCell ref="AG12:AH12"/>
    <mergeCell ref="AI12:AJ12"/>
    <mergeCell ref="AM12:AN12"/>
    <mergeCell ref="AG13:AH13"/>
    <mergeCell ref="AI13:AJ13"/>
    <mergeCell ref="AM13:AN13"/>
    <mergeCell ref="AG18:AH18"/>
    <mergeCell ref="AI18:AJ18"/>
    <mergeCell ref="AM18:AN18"/>
    <mergeCell ref="AG19:AH19"/>
    <mergeCell ref="AI19:AJ19"/>
    <mergeCell ref="AM19:AN19"/>
    <mergeCell ref="AG16:AH16"/>
    <mergeCell ref="AI16:AJ16"/>
    <mergeCell ref="AM16:AN16"/>
    <mergeCell ref="AG17:AH17"/>
    <mergeCell ref="AI17:AJ17"/>
    <mergeCell ref="AM17:AN17"/>
    <mergeCell ref="AG22:AH22"/>
    <mergeCell ref="AI22:AJ22"/>
    <mergeCell ref="AM22:AN22"/>
    <mergeCell ref="AG23:AH23"/>
    <mergeCell ref="AI23:AJ23"/>
    <mergeCell ref="AM23:AN23"/>
    <mergeCell ref="AG20:AH20"/>
    <mergeCell ref="AI20:AJ20"/>
    <mergeCell ref="AM20:AN20"/>
    <mergeCell ref="AG21:AH21"/>
    <mergeCell ref="AI21:AJ21"/>
    <mergeCell ref="AM21:AN21"/>
    <mergeCell ref="AG26:AH26"/>
    <mergeCell ref="AI26:AJ26"/>
    <mergeCell ref="AM26:AN26"/>
    <mergeCell ref="AG27:AH27"/>
    <mergeCell ref="AI27:AJ27"/>
    <mergeCell ref="AM27:AN27"/>
    <mergeCell ref="AG24:AH24"/>
    <mergeCell ref="AI24:AJ24"/>
    <mergeCell ref="AM24:AN24"/>
    <mergeCell ref="AG25:AH25"/>
    <mergeCell ref="AI25:AJ25"/>
    <mergeCell ref="AM25:AN25"/>
    <mergeCell ref="AG30:AH30"/>
    <mergeCell ref="AI30:AJ30"/>
    <mergeCell ref="AM30:AN30"/>
    <mergeCell ref="AG31:AH31"/>
    <mergeCell ref="AI31:AJ31"/>
    <mergeCell ref="AM31:AN31"/>
    <mergeCell ref="AG28:AH28"/>
    <mergeCell ref="AI28:AJ28"/>
    <mergeCell ref="AM28:AN28"/>
    <mergeCell ref="AG29:AH29"/>
    <mergeCell ref="AI29:AJ29"/>
    <mergeCell ref="AM29:AN29"/>
    <mergeCell ref="AG34:AH34"/>
    <mergeCell ref="AI34:AJ34"/>
    <mergeCell ref="AM34:AN34"/>
    <mergeCell ref="AG35:AH35"/>
    <mergeCell ref="AI35:AJ35"/>
    <mergeCell ref="AM35:AN35"/>
    <mergeCell ref="AG32:AH32"/>
    <mergeCell ref="AI32:AJ32"/>
    <mergeCell ref="AM32:AN32"/>
    <mergeCell ref="AG33:AH33"/>
    <mergeCell ref="AI33:AJ33"/>
    <mergeCell ref="AM33:AN33"/>
    <mergeCell ref="AG38:AH38"/>
    <mergeCell ref="AI38:AJ38"/>
    <mergeCell ref="AM38:AN38"/>
    <mergeCell ref="AG39:AH39"/>
    <mergeCell ref="AI39:AJ39"/>
    <mergeCell ref="AM39:AN39"/>
    <mergeCell ref="AG36:AH36"/>
    <mergeCell ref="AI36:AJ36"/>
    <mergeCell ref="AM36:AN36"/>
    <mergeCell ref="AG37:AH37"/>
    <mergeCell ref="AI37:AJ37"/>
    <mergeCell ref="AM37:AN37"/>
    <mergeCell ref="AG42:AH42"/>
    <mergeCell ref="AI42:AJ42"/>
    <mergeCell ref="AM42:AN42"/>
    <mergeCell ref="AG43:AH43"/>
    <mergeCell ref="AI43:AJ43"/>
    <mergeCell ref="AM43:AN43"/>
    <mergeCell ref="AG40:AH40"/>
    <mergeCell ref="AI40:AJ40"/>
    <mergeCell ref="AM40:AN40"/>
    <mergeCell ref="AG41:AH41"/>
    <mergeCell ref="AI41:AJ41"/>
    <mergeCell ref="AM41:AN41"/>
    <mergeCell ref="AG46:AH46"/>
    <mergeCell ref="AI46:AJ46"/>
    <mergeCell ref="AM46:AN46"/>
    <mergeCell ref="AG47:AH47"/>
    <mergeCell ref="AI47:AJ47"/>
    <mergeCell ref="AM47:AN47"/>
    <mergeCell ref="AG44:AH44"/>
    <mergeCell ref="AI44:AJ44"/>
    <mergeCell ref="AM44:AN44"/>
    <mergeCell ref="AG45:AH45"/>
    <mergeCell ref="AI45:AJ45"/>
    <mergeCell ref="AM45:AN45"/>
    <mergeCell ref="AG50:AH50"/>
    <mergeCell ref="AI50:AJ50"/>
    <mergeCell ref="AM50:AN50"/>
    <mergeCell ref="AG51:AH51"/>
    <mergeCell ref="AI51:AJ51"/>
    <mergeCell ref="AM51:AN51"/>
    <mergeCell ref="AG48:AH48"/>
    <mergeCell ref="AI48:AJ48"/>
    <mergeCell ref="AM48:AN48"/>
    <mergeCell ref="AG49:AH49"/>
    <mergeCell ref="AI49:AJ49"/>
    <mergeCell ref="AM49:AN49"/>
    <mergeCell ref="AM54:AN54"/>
    <mergeCell ref="AG55:AH55"/>
    <mergeCell ref="AI55:AJ55"/>
    <mergeCell ref="AM55:AN55"/>
    <mergeCell ref="AG52:AH52"/>
    <mergeCell ref="AI52:AJ52"/>
    <mergeCell ref="AM52:AN52"/>
    <mergeCell ref="AG53:AH53"/>
    <mergeCell ref="AI53:AJ53"/>
    <mergeCell ref="AM53:AN53"/>
    <mergeCell ref="AG60:AH60"/>
    <mergeCell ref="AI60:AJ60"/>
    <mergeCell ref="AM60:AN60"/>
    <mergeCell ref="AP11:AX11"/>
    <mergeCell ref="AQ12:AR12"/>
    <mergeCell ref="AS12:AT12"/>
    <mergeCell ref="AW12:AX12"/>
    <mergeCell ref="AQ13:AR13"/>
    <mergeCell ref="AS13:AT13"/>
    <mergeCell ref="AW13:AX13"/>
    <mergeCell ref="AG58:AH58"/>
    <mergeCell ref="AI58:AJ58"/>
    <mergeCell ref="AM58:AN58"/>
    <mergeCell ref="AG59:AH59"/>
    <mergeCell ref="AI59:AJ59"/>
    <mergeCell ref="AM59:AN59"/>
    <mergeCell ref="AG56:AH56"/>
    <mergeCell ref="AI56:AJ56"/>
    <mergeCell ref="AM56:AN56"/>
    <mergeCell ref="AG57:AH57"/>
    <mergeCell ref="AI57:AJ57"/>
    <mergeCell ref="AM57:AN57"/>
    <mergeCell ref="AG54:AH54"/>
    <mergeCell ref="AI54:AJ54"/>
    <mergeCell ref="AQ16:AR16"/>
    <mergeCell ref="AS16:AT16"/>
    <mergeCell ref="AW16:AX16"/>
    <mergeCell ref="AQ17:AR17"/>
    <mergeCell ref="AS17:AT17"/>
    <mergeCell ref="AW17:AX17"/>
    <mergeCell ref="AQ14:AR14"/>
    <mergeCell ref="AS14:AT14"/>
    <mergeCell ref="AW14:AX14"/>
    <mergeCell ref="AQ15:AR15"/>
    <mergeCell ref="AS15:AT15"/>
    <mergeCell ref="AW15:AX15"/>
    <mergeCell ref="AQ20:AR20"/>
    <mergeCell ref="AS20:AT20"/>
    <mergeCell ref="AW20:AX20"/>
    <mergeCell ref="AQ21:AR21"/>
    <mergeCell ref="AS21:AT21"/>
    <mergeCell ref="AW21:AX21"/>
    <mergeCell ref="AQ18:AR18"/>
    <mergeCell ref="AS18:AT18"/>
    <mergeCell ref="AW18:AX18"/>
    <mergeCell ref="AQ19:AR19"/>
    <mergeCell ref="AS19:AT19"/>
    <mergeCell ref="AW19:AX19"/>
    <mergeCell ref="AQ24:AR24"/>
    <mergeCell ref="AS24:AT24"/>
    <mergeCell ref="AW24:AX24"/>
    <mergeCell ref="AQ25:AR25"/>
    <mergeCell ref="AS25:AT25"/>
    <mergeCell ref="AW25:AX25"/>
    <mergeCell ref="AQ22:AR22"/>
    <mergeCell ref="AS22:AT22"/>
    <mergeCell ref="AW22:AX22"/>
    <mergeCell ref="AQ23:AR23"/>
    <mergeCell ref="AS23:AT23"/>
    <mergeCell ref="AW23:AX23"/>
    <mergeCell ref="AQ28:AR28"/>
    <mergeCell ref="AS28:AT28"/>
    <mergeCell ref="AW28:AX28"/>
    <mergeCell ref="AQ29:AR29"/>
    <mergeCell ref="AS29:AT29"/>
    <mergeCell ref="AW29:AX29"/>
    <mergeCell ref="AQ26:AR26"/>
    <mergeCell ref="AS26:AT26"/>
    <mergeCell ref="AW26:AX26"/>
    <mergeCell ref="AQ27:AR27"/>
    <mergeCell ref="AS27:AT27"/>
    <mergeCell ref="AW27:AX27"/>
    <mergeCell ref="AQ32:AR32"/>
    <mergeCell ref="AS32:AT32"/>
    <mergeCell ref="AW32:AX32"/>
    <mergeCell ref="AQ33:AR33"/>
    <mergeCell ref="AS33:AT33"/>
    <mergeCell ref="AW33:AX33"/>
    <mergeCell ref="AQ30:AR30"/>
    <mergeCell ref="AS30:AT30"/>
    <mergeCell ref="AW30:AX30"/>
    <mergeCell ref="AQ31:AR31"/>
    <mergeCell ref="AS31:AT31"/>
    <mergeCell ref="AW31:AX31"/>
    <mergeCell ref="AQ36:AR36"/>
    <mergeCell ref="AS36:AT36"/>
    <mergeCell ref="AW36:AX36"/>
    <mergeCell ref="AQ37:AR37"/>
    <mergeCell ref="AS37:AT37"/>
    <mergeCell ref="AW37:AX37"/>
    <mergeCell ref="AQ34:AR34"/>
    <mergeCell ref="AS34:AT34"/>
    <mergeCell ref="AW34:AX34"/>
    <mergeCell ref="AQ35:AR35"/>
    <mergeCell ref="AS35:AT35"/>
    <mergeCell ref="AW35:AX35"/>
    <mergeCell ref="AQ40:AR40"/>
    <mergeCell ref="AS40:AT40"/>
    <mergeCell ref="AW40:AX40"/>
    <mergeCell ref="AQ41:AR41"/>
    <mergeCell ref="AS41:AT41"/>
    <mergeCell ref="AW41:AX41"/>
    <mergeCell ref="AQ38:AR38"/>
    <mergeCell ref="AS38:AT38"/>
    <mergeCell ref="AW38:AX38"/>
    <mergeCell ref="AQ39:AR39"/>
    <mergeCell ref="AS39:AT39"/>
    <mergeCell ref="AW39:AX39"/>
    <mergeCell ref="AQ44:AR44"/>
    <mergeCell ref="AS44:AT44"/>
    <mergeCell ref="AW44:AX44"/>
    <mergeCell ref="AQ45:AR45"/>
    <mergeCell ref="AS45:AT45"/>
    <mergeCell ref="AW45:AX45"/>
    <mergeCell ref="AQ42:AR42"/>
    <mergeCell ref="AS42:AT42"/>
    <mergeCell ref="AW42:AX42"/>
    <mergeCell ref="AQ43:AR43"/>
    <mergeCell ref="AS43:AT43"/>
    <mergeCell ref="AW43:AX43"/>
    <mergeCell ref="AQ48:AR48"/>
    <mergeCell ref="AS48:AT48"/>
    <mergeCell ref="AW48:AX48"/>
    <mergeCell ref="AQ49:AR49"/>
    <mergeCell ref="AS49:AT49"/>
    <mergeCell ref="AW49:AX49"/>
    <mergeCell ref="AQ46:AR46"/>
    <mergeCell ref="AS46:AT46"/>
    <mergeCell ref="AW46:AX46"/>
    <mergeCell ref="AQ47:AR47"/>
    <mergeCell ref="AS47:AT47"/>
    <mergeCell ref="AW47:AX47"/>
    <mergeCell ref="AQ52:AR52"/>
    <mergeCell ref="AS52:AT52"/>
    <mergeCell ref="AW52:AX52"/>
    <mergeCell ref="AQ53:AR53"/>
    <mergeCell ref="AS53:AT53"/>
    <mergeCell ref="AW53:AX53"/>
    <mergeCell ref="AQ50:AR50"/>
    <mergeCell ref="AS50:AT50"/>
    <mergeCell ref="AW50:AX50"/>
    <mergeCell ref="AQ51:AR51"/>
    <mergeCell ref="AS51:AT51"/>
    <mergeCell ref="AW51:AX51"/>
    <mergeCell ref="AQ56:AR56"/>
    <mergeCell ref="AS56:AT56"/>
    <mergeCell ref="AW56:AX56"/>
    <mergeCell ref="AQ57:AR57"/>
    <mergeCell ref="AS57:AT57"/>
    <mergeCell ref="AW57:AX57"/>
    <mergeCell ref="AQ54:AR54"/>
    <mergeCell ref="AS54:AT54"/>
    <mergeCell ref="AW54:AX54"/>
    <mergeCell ref="AQ55:AR55"/>
    <mergeCell ref="AS55:AT55"/>
    <mergeCell ref="AW55:AX55"/>
    <mergeCell ref="AQ60:AR60"/>
    <mergeCell ref="AS60:AT60"/>
    <mergeCell ref="AW60:AX60"/>
    <mergeCell ref="AQ61:AR61"/>
    <mergeCell ref="AS61:AT61"/>
    <mergeCell ref="AW61:AX61"/>
    <mergeCell ref="AQ58:AR58"/>
    <mergeCell ref="AS58:AT58"/>
    <mergeCell ref="AW58:AX58"/>
    <mergeCell ref="AQ59:AR59"/>
    <mergeCell ref="AS59:AT59"/>
    <mergeCell ref="AW59:AX59"/>
    <mergeCell ref="AQ64:AR64"/>
    <mergeCell ref="AS64:AT64"/>
    <mergeCell ref="AW64:AX64"/>
    <mergeCell ref="AQ65:AR65"/>
    <mergeCell ref="AS65:AT65"/>
    <mergeCell ref="AW65:AX65"/>
    <mergeCell ref="AQ62:AR62"/>
    <mergeCell ref="AS62:AT62"/>
    <mergeCell ref="AW62:AX62"/>
    <mergeCell ref="AQ63:AR63"/>
    <mergeCell ref="AS63:AT63"/>
    <mergeCell ref="AW63:AX63"/>
    <mergeCell ref="AQ68:AR68"/>
    <mergeCell ref="AS68:AT68"/>
    <mergeCell ref="AW68:AX68"/>
    <mergeCell ref="AQ69:AR69"/>
    <mergeCell ref="AS69:AT69"/>
    <mergeCell ref="AW69:AX69"/>
    <mergeCell ref="AQ66:AR66"/>
    <mergeCell ref="AS66:AT66"/>
    <mergeCell ref="AW66:AX66"/>
    <mergeCell ref="AQ67:AR67"/>
    <mergeCell ref="AS67:AT67"/>
    <mergeCell ref="AW67:AX67"/>
    <mergeCell ref="AQ72:AR72"/>
    <mergeCell ref="AS72:AT72"/>
    <mergeCell ref="AW72:AX72"/>
    <mergeCell ref="AQ70:AR70"/>
    <mergeCell ref="AS70:AT70"/>
    <mergeCell ref="AW70:AX70"/>
    <mergeCell ref="AQ71:AR71"/>
    <mergeCell ref="AS71:AT71"/>
    <mergeCell ref="AW71:AX71"/>
  </mergeCells>
  <pageMargins left="0.7" right="0.7" top="0.75" bottom="0.75" header="0.3" footer="0.3"/>
  <drawing r:id="rId1"/>
  <picture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841320-D536-4BAB-91B7-A17E392AEA15}">
  <dimension ref="A1:AX74"/>
  <sheetViews>
    <sheetView showGridLines="0" zoomScale="98" zoomScaleNormal="98" workbookViewId="0"/>
  </sheetViews>
  <sheetFormatPr baseColWidth="10" defaultRowHeight="14.25" x14ac:dyDescent="0.2"/>
  <cols>
    <col min="2" max="2" width="17.25" customWidth="1"/>
    <col min="4" max="4" width="22.125" customWidth="1"/>
  </cols>
  <sheetData>
    <row r="1" spans="1:50" x14ac:dyDescent="0.2">
      <c r="A1" s="33"/>
    </row>
    <row r="10" spans="1:50" ht="15" thickBot="1" x14ac:dyDescent="0.25"/>
    <row r="11" spans="1:50" ht="17.25" customHeight="1" thickTop="1" thickBot="1" x14ac:dyDescent="0.3">
      <c r="B11" s="55" t="s">
        <v>12</v>
      </c>
      <c r="C11" s="56"/>
      <c r="D11" s="56"/>
      <c r="E11" s="56"/>
      <c r="F11" s="56"/>
      <c r="G11" s="56"/>
      <c r="H11" s="56"/>
      <c r="I11" s="56"/>
      <c r="J11" s="57"/>
      <c r="L11" s="55" t="s">
        <v>12</v>
      </c>
      <c r="M11" s="56"/>
      <c r="N11" s="56"/>
      <c r="O11" s="56"/>
      <c r="P11" s="56"/>
      <c r="Q11" s="56"/>
      <c r="R11" s="56"/>
      <c r="S11" s="56"/>
      <c r="T11" s="57"/>
      <c r="V11" s="55" t="s">
        <v>12</v>
      </c>
      <c r="W11" s="56"/>
      <c r="X11" s="56"/>
      <c r="Y11" s="56"/>
      <c r="Z11" s="56"/>
      <c r="AA11" s="56"/>
      <c r="AB11" s="56"/>
      <c r="AC11" s="56"/>
      <c r="AD11" s="57"/>
      <c r="AF11" s="55" t="s">
        <v>12</v>
      </c>
      <c r="AG11" s="56"/>
      <c r="AH11" s="56"/>
      <c r="AI11" s="56"/>
      <c r="AJ11" s="56"/>
      <c r="AK11" s="56"/>
      <c r="AL11" s="56"/>
      <c r="AM11" s="56"/>
      <c r="AN11" s="57"/>
      <c r="AP11" s="55" t="s">
        <v>12</v>
      </c>
      <c r="AQ11" s="56"/>
      <c r="AR11" s="56"/>
      <c r="AS11" s="56"/>
      <c r="AT11" s="56"/>
      <c r="AU11" s="56"/>
      <c r="AV11" s="56"/>
      <c r="AW11" s="56"/>
      <c r="AX11" s="57"/>
    </row>
    <row r="12" spans="1:50" ht="32.25" customHeight="1" thickTop="1" thickBot="1" x14ac:dyDescent="0.25">
      <c r="B12" s="3" t="s">
        <v>3</v>
      </c>
      <c r="C12" s="58" t="s">
        <v>10</v>
      </c>
      <c r="D12" s="59"/>
      <c r="E12" s="59" t="s">
        <v>4</v>
      </c>
      <c r="F12" s="59"/>
      <c r="G12" s="4" t="s">
        <v>5</v>
      </c>
      <c r="H12" s="4" t="s">
        <v>6</v>
      </c>
      <c r="I12" s="59" t="s">
        <v>7</v>
      </c>
      <c r="J12" s="59"/>
      <c r="L12" s="3" t="s">
        <v>3</v>
      </c>
      <c r="M12" s="58" t="s">
        <v>10</v>
      </c>
      <c r="N12" s="59"/>
      <c r="O12" s="59" t="s">
        <v>4</v>
      </c>
      <c r="P12" s="59"/>
      <c r="Q12" s="4" t="s">
        <v>5</v>
      </c>
      <c r="R12" s="4" t="s">
        <v>6</v>
      </c>
      <c r="S12" s="59" t="s">
        <v>7</v>
      </c>
      <c r="T12" s="59"/>
      <c r="V12" s="3" t="s">
        <v>3</v>
      </c>
      <c r="W12" s="58" t="s">
        <v>10</v>
      </c>
      <c r="X12" s="59"/>
      <c r="Y12" s="59" t="s">
        <v>4</v>
      </c>
      <c r="Z12" s="59"/>
      <c r="AA12" s="4" t="s">
        <v>5</v>
      </c>
      <c r="AB12" s="4" t="s">
        <v>6</v>
      </c>
      <c r="AC12" s="59" t="s">
        <v>7</v>
      </c>
      <c r="AD12" s="59"/>
      <c r="AF12" s="3" t="s">
        <v>3</v>
      </c>
      <c r="AG12" s="58" t="s">
        <v>10</v>
      </c>
      <c r="AH12" s="59"/>
      <c r="AI12" s="59" t="s">
        <v>4</v>
      </c>
      <c r="AJ12" s="59"/>
      <c r="AK12" s="4" t="s">
        <v>5</v>
      </c>
      <c r="AL12" s="4" t="s">
        <v>6</v>
      </c>
      <c r="AM12" s="59" t="s">
        <v>7</v>
      </c>
      <c r="AN12" s="59"/>
      <c r="AP12" s="3" t="s">
        <v>3</v>
      </c>
      <c r="AQ12" s="58" t="s">
        <v>10</v>
      </c>
      <c r="AR12" s="59"/>
      <c r="AS12" s="59" t="s">
        <v>4</v>
      </c>
      <c r="AT12" s="59"/>
      <c r="AU12" s="4" t="s">
        <v>5</v>
      </c>
      <c r="AV12" s="4" t="s">
        <v>6</v>
      </c>
      <c r="AW12" s="59" t="s">
        <v>7</v>
      </c>
      <c r="AX12" s="59"/>
    </row>
    <row r="13" spans="1:50" ht="15.75" thickTop="1" thickBot="1" x14ac:dyDescent="0.25">
      <c r="B13" s="6">
        <v>1</v>
      </c>
      <c r="C13" s="71">
        <f>DATOS!$C$25</f>
        <v>14000</v>
      </c>
      <c r="D13" s="71"/>
      <c r="E13" s="71">
        <v>0</v>
      </c>
      <c r="F13" s="71"/>
      <c r="G13" s="7">
        <f>$C$13*DATOS!$C$27</f>
        <v>233.33333333333334</v>
      </c>
      <c r="H13" s="10">
        <f t="shared" ref="H13:H23" si="0">G13</f>
        <v>233.33333333333334</v>
      </c>
      <c r="I13" s="71">
        <f>C13</f>
        <v>14000</v>
      </c>
      <c r="J13" s="71"/>
      <c r="L13" s="29">
        <v>1</v>
      </c>
      <c r="M13" s="61">
        <f>DATOS!$C$25</f>
        <v>14000</v>
      </c>
      <c r="N13" s="61"/>
      <c r="O13" s="61">
        <v>0</v>
      </c>
      <c r="P13" s="61"/>
      <c r="Q13" s="30">
        <f>$M$13*DATOS!$C$27</f>
        <v>233.33333333333334</v>
      </c>
      <c r="R13" s="30">
        <f t="shared" ref="R13:R35" si="1">Q13</f>
        <v>233.33333333333334</v>
      </c>
      <c r="S13" s="61">
        <f>M13</f>
        <v>14000</v>
      </c>
      <c r="T13" s="61"/>
      <c r="V13" s="34">
        <v>1</v>
      </c>
      <c r="W13" s="60">
        <f>DATOS!$C$25</f>
        <v>14000</v>
      </c>
      <c r="X13" s="60"/>
      <c r="Y13" s="60">
        <v>0</v>
      </c>
      <c r="Z13" s="60"/>
      <c r="AA13" s="35">
        <f>$W$13*DATOS!$C$27</f>
        <v>233.33333333333334</v>
      </c>
      <c r="AB13" s="35">
        <f t="shared" ref="AB13:AB47" si="2">AA13</f>
        <v>233.33333333333334</v>
      </c>
      <c r="AC13" s="60">
        <f>W13</f>
        <v>14000</v>
      </c>
      <c r="AD13" s="60"/>
      <c r="AF13" s="36">
        <v>1</v>
      </c>
      <c r="AG13" s="54">
        <f>DATOS!$C$25</f>
        <v>14000</v>
      </c>
      <c r="AH13" s="54"/>
      <c r="AI13" s="54">
        <v>0</v>
      </c>
      <c r="AJ13" s="54"/>
      <c r="AK13" s="37">
        <f>$AG$13*DATOS!$C$27</f>
        <v>233.33333333333334</v>
      </c>
      <c r="AL13" s="37">
        <f t="shared" ref="AL13:AL59" si="3">AK13</f>
        <v>233.33333333333334</v>
      </c>
      <c r="AM13" s="54">
        <f>AG13</f>
        <v>14000</v>
      </c>
      <c r="AN13" s="54"/>
      <c r="AP13" s="39">
        <v>1</v>
      </c>
      <c r="AQ13" s="53">
        <f>DATOS!$C$25</f>
        <v>14000</v>
      </c>
      <c r="AR13" s="53"/>
      <c r="AS13" s="53">
        <v>0</v>
      </c>
      <c r="AT13" s="53"/>
      <c r="AU13" s="40">
        <f>$AQ$13*DATOS!$C$27</f>
        <v>233.33333333333334</v>
      </c>
      <c r="AV13" s="40">
        <f t="shared" ref="AV13:AV44" si="4">AU13</f>
        <v>233.33333333333334</v>
      </c>
      <c r="AW13" s="53">
        <f>AQ13</f>
        <v>14000</v>
      </c>
      <c r="AX13" s="53"/>
    </row>
    <row r="14" spans="1:50" ht="15.75" thickTop="1" thickBot="1" x14ac:dyDescent="0.25">
      <c r="B14" s="8">
        <v>2</v>
      </c>
      <c r="C14" s="71">
        <f>DATOS!$C$25</f>
        <v>14000</v>
      </c>
      <c r="D14" s="71"/>
      <c r="E14" s="71">
        <v>0</v>
      </c>
      <c r="F14" s="71"/>
      <c r="G14" s="7">
        <f>$C$13*DATOS!$C$27</f>
        <v>233.33333333333334</v>
      </c>
      <c r="H14" s="10">
        <f t="shared" si="0"/>
        <v>233.33333333333334</v>
      </c>
      <c r="I14" s="71">
        <f t="shared" ref="I14:I23" si="5">C14</f>
        <v>14000</v>
      </c>
      <c r="J14" s="71"/>
      <c r="L14" s="29">
        <v>2</v>
      </c>
      <c r="M14" s="61">
        <f>DATOS!$C$25</f>
        <v>14000</v>
      </c>
      <c r="N14" s="61"/>
      <c r="O14" s="61">
        <v>0</v>
      </c>
      <c r="P14" s="61"/>
      <c r="Q14" s="30">
        <f>$M$13*DATOS!$C$27</f>
        <v>233.33333333333334</v>
      </c>
      <c r="R14" s="30">
        <f t="shared" si="1"/>
        <v>233.33333333333334</v>
      </c>
      <c r="S14" s="61">
        <f t="shared" ref="S14:S18" si="6">M14</f>
        <v>14000</v>
      </c>
      <c r="T14" s="61"/>
      <c r="V14" s="34">
        <v>2</v>
      </c>
      <c r="W14" s="60">
        <f>DATOS!$C$25</f>
        <v>14000</v>
      </c>
      <c r="X14" s="60"/>
      <c r="Y14" s="60">
        <v>0</v>
      </c>
      <c r="Z14" s="60"/>
      <c r="AA14" s="35">
        <f>$W$13*DATOS!$C$27</f>
        <v>233.33333333333334</v>
      </c>
      <c r="AB14" s="35">
        <f t="shared" si="2"/>
        <v>233.33333333333334</v>
      </c>
      <c r="AC14" s="60">
        <f t="shared" ref="AC14:AC34" si="7">W14</f>
        <v>14000</v>
      </c>
      <c r="AD14" s="60"/>
      <c r="AF14" s="36">
        <v>2</v>
      </c>
      <c r="AG14" s="54">
        <f>DATOS!$C$25</f>
        <v>14000</v>
      </c>
      <c r="AH14" s="54"/>
      <c r="AI14" s="54">
        <v>0</v>
      </c>
      <c r="AJ14" s="54"/>
      <c r="AK14" s="37">
        <f>$AG$13*DATOS!$C$27</f>
        <v>233.33333333333334</v>
      </c>
      <c r="AL14" s="37">
        <f t="shared" si="3"/>
        <v>233.33333333333334</v>
      </c>
      <c r="AM14" s="54">
        <f t="shared" ref="AM14:AM46" si="8">AG14</f>
        <v>14000</v>
      </c>
      <c r="AN14" s="54"/>
      <c r="AP14" s="39">
        <v>2</v>
      </c>
      <c r="AQ14" s="53">
        <f>DATOS!$C$25</f>
        <v>14000</v>
      </c>
      <c r="AR14" s="53"/>
      <c r="AS14" s="53">
        <v>0</v>
      </c>
      <c r="AT14" s="53"/>
      <c r="AU14" s="40">
        <f>$AQ$13*DATOS!$C$27</f>
        <v>233.33333333333334</v>
      </c>
      <c r="AV14" s="40">
        <f t="shared" si="4"/>
        <v>233.33333333333334</v>
      </c>
      <c r="AW14" s="53">
        <f t="shared" ref="AW14:AW30" si="9">AQ14</f>
        <v>14000</v>
      </c>
      <c r="AX14" s="53"/>
    </row>
    <row r="15" spans="1:50" ht="15.75" thickTop="1" thickBot="1" x14ac:dyDescent="0.25">
      <c r="B15" s="6">
        <v>3</v>
      </c>
      <c r="C15" s="71">
        <f>DATOS!$C$25</f>
        <v>14000</v>
      </c>
      <c r="D15" s="71"/>
      <c r="E15" s="71">
        <v>0</v>
      </c>
      <c r="F15" s="71"/>
      <c r="G15" s="7">
        <f>$C$13*DATOS!$C$27</f>
        <v>233.33333333333334</v>
      </c>
      <c r="H15" s="10">
        <f t="shared" si="0"/>
        <v>233.33333333333334</v>
      </c>
      <c r="I15" s="71">
        <f t="shared" si="5"/>
        <v>14000</v>
      </c>
      <c r="J15" s="71"/>
      <c r="L15" s="29">
        <v>3</v>
      </c>
      <c r="M15" s="61">
        <f>DATOS!$C$25</f>
        <v>14000</v>
      </c>
      <c r="N15" s="61"/>
      <c r="O15" s="61">
        <v>0</v>
      </c>
      <c r="P15" s="61"/>
      <c r="Q15" s="30">
        <f>$M$13*DATOS!$C$27</f>
        <v>233.33333333333334</v>
      </c>
      <c r="R15" s="30">
        <f t="shared" si="1"/>
        <v>233.33333333333334</v>
      </c>
      <c r="S15" s="61">
        <f t="shared" si="6"/>
        <v>14000</v>
      </c>
      <c r="T15" s="61"/>
      <c r="V15" s="34">
        <v>3</v>
      </c>
      <c r="W15" s="60">
        <f>DATOS!$C$25</f>
        <v>14000</v>
      </c>
      <c r="X15" s="60"/>
      <c r="Y15" s="60">
        <v>0</v>
      </c>
      <c r="Z15" s="60"/>
      <c r="AA15" s="35">
        <f>$W$13*DATOS!$C$27</f>
        <v>233.33333333333334</v>
      </c>
      <c r="AB15" s="35">
        <f t="shared" si="2"/>
        <v>233.33333333333334</v>
      </c>
      <c r="AC15" s="60">
        <f t="shared" si="7"/>
        <v>14000</v>
      </c>
      <c r="AD15" s="60"/>
      <c r="AF15" s="36">
        <v>3</v>
      </c>
      <c r="AG15" s="54">
        <f>DATOS!$C$25</f>
        <v>14000</v>
      </c>
      <c r="AH15" s="54"/>
      <c r="AI15" s="54">
        <v>0</v>
      </c>
      <c r="AJ15" s="54"/>
      <c r="AK15" s="37">
        <f>$AG$13*DATOS!$C$27</f>
        <v>233.33333333333334</v>
      </c>
      <c r="AL15" s="37">
        <f t="shared" si="3"/>
        <v>233.33333333333334</v>
      </c>
      <c r="AM15" s="54">
        <f t="shared" si="8"/>
        <v>14000</v>
      </c>
      <c r="AN15" s="54"/>
      <c r="AP15" s="39">
        <v>3</v>
      </c>
      <c r="AQ15" s="53">
        <f>DATOS!$C$25</f>
        <v>14000</v>
      </c>
      <c r="AR15" s="53"/>
      <c r="AS15" s="53">
        <v>0</v>
      </c>
      <c r="AT15" s="53"/>
      <c r="AU15" s="40">
        <f>$AQ$13*DATOS!$C$27</f>
        <v>233.33333333333334</v>
      </c>
      <c r="AV15" s="40">
        <f t="shared" si="4"/>
        <v>233.33333333333334</v>
      </c>
      <c r="AW15" s="53">
        <f t="shared" si="9"/>
        <v>14000</v>
      </c>
      <c r="AX15" s="53"/>
    </row>
    <row r="16" spans="1:50" ht="15.75" thickTop="1" thickBot="1" x14ac:dyDescent="0.25">
      <c r="B16" s="6">
        <v>4</v>
      </c>
      <c r="C16" s="71">
        <f>DATOS!$C$25</f>
        <v>14000</v>
      </c>
      <c r="D16" s="71"/>
      <c r="E16" s="71">
        <v>0</v>
      </c>
      <c r="F16" s="71"/>
      <c r="G16" s="7">
        <f>$C$13*DATOS!$C$27</f>
        <v>233.33333333333334</v>
      </c>
      <c r="H16" s="10">
        <f t="shared" si="0"/>
        <v>233.33333333333334</v>
      </c>
      <c r="I16" s="71">
        <f t="shared" si="5"/>
        <v>14000</v>
      </c>
      <c r="J16" s="71"/>
      <c r="L16" s="29">
        <v>4</v>
      </c>
      <c r="M16" s="61">
        <f>DATOS!$C$25</f>
        <v>14000</v>
      </c>
      <c r="N16" s="61"/>
      <c r="O16" s="61">
        <v>0</v>
      </c>
      <c r="P16" s="61"/>
      <c r="Q16" s="30">
        <f>$M$13*DATOS!$C$27</f>
        <v>233.33333333333334</v>
      </c>
      <c r="R16" s="30">
        <f t="shared" si="1"/>
        <v>233.33333333333334</v>
      </c>
      <c r="S16" s="61">
        <f t="shared" si="6"/>
        <v>14000</v>
      </c>
      <c r="T16" s="61"/>
      <c r="V16" s="34">
        <v>4</v>
      </c>
      <c r="W16" s="60">
        <f>DATOS!$C$25</f>
        <v>14000</v>
      </c>
      <c r="X16" s="60"/>
      <c r="Y16" s="60">
        <v>0</v>
      </c>
      <c r="Z16" s="60"/>
      <c r="AA16" s="35">
        <f>$W$13*DATOS!$C$27</f>
        <v>233.33333333333334</v>
      </c>
      <c r="AB16" s="35">
        <f t="shared" si="2"/>
        <v>233.33333333333334</v>
      </c>
      <c r="AC16" s="60">
        <f t="shared" si="7"/>
        <v>14000</v>
      </c>
      <c r="AD16" s="60"/>
      <c r="AF16" s="36">
        <v>4</v>
      </c>
      <c r="AG16" s="54">
        <f>DATOS!$C$25</f>
        <v>14000</v>
      </c>
      <c r="AH16" s="54"/>
      <c r="AI16" s="54">
        <v>0</v>
      </c>
      <c r="AJ16" s="54"/>
      <c r="AK16" s="37">
        <f>$AG$13*DATOS!$C$27</f>
        <v>233.33333333333334</v>
      </c>
      <c r="AL16" s="37">
        <f t="shared" si="3"/>
        <v>233.33333333333334</v>
      </c>
      <c r="AM16" s="54">
        <f t="shared" si="8"/>
        <v>14000</v>
      </c>
      <c r="AN16" s="54"/>
      <c r="AP16" s="39">
        <v>4</v>
      </c>
      <c r="AQ16" s="53">
        <f>DATOS!$C$25</f>
        <v>14000</v>
      </c>
      <c r="AR16" s="53"/>
      <c r="AS16" s="53">
        <v>0</v>
      </c>
      <c r="AT16" s="53"/>
      <c r="AU16" s="40">
        <f>$AQ$13*DATOS!$C$27</f>
        <v>233.33333333333334</v>
      </c>
      <c r="AV16" s="40">
        <f t="shared" si="4"/>
        <v>233.33333333333334</v>
      </c>
      <c r="AW16" s="53">
        <f t="shared" si="9"/>
        <v>14000</v>
      </c>
      <c r="AX16" s="53"/>
    </row>
    <row r="17" spans="2:50" ht="15.75" thickTop="1" thickBot="1" x14ac:dyDescent="0.25">
      <c r="B17" s="6">
        <v>5</v>
      </c>
      <c r="C17" s="71">
        <f>DATOS!$C$25</f>
        <v>14000</v>
      </c>
      <c r="D17" s="71"/>
      <c r="E17" s="71">
        <v>0</v>
      </c>
      <c r="F17" s="71"/>
      <c r="G17" s="7">
        <f>$C$13*DATOS!$C$27</f>
        <v>233.33333333333334</v>
      </c>
      <c r="H17" s="10">
        <f t="shared" si="0"/>
        <v>233.33333333333334</v>
      </c>
      <c r="I17" s="71">
        <f t="shared" si="5"/>
        <v>14000</v>
      </c>
      <c r="J17" s="71"/>
      <c r="L17" s="29">
        <v>5</v>
      </c>
      <c r="M17" s="61">
        <f>DATOS!$C$25</f>
        <v>14000</v>
      </c>
      <c r="N17" s="61"/>
      <c r="O17" s="61">
        <v>0</v>
      </c>
      <c r="P17" s="61"/>
      <c r="Q17" s="30">
        <f>$M$13*DATOS!$C$27</f>
        <v>233.33333333333334</v>
      </c>
      <c r="R17" s="30">
        <f t="shared" si="1"/>
        <v>233.33333333333334</v>
      </c>
      <c r="S17" s="61">
        <f t="shared" si="6"/>
        <v>14000</v>
      </c>
      <c r="T17" s="61"/>
      <c r="V17" s="34">
        <v>5</v>
      </c>
      <c r="W17" s="60">
        <f>DATOS!$C$25</f>
        <v>14000</v>
      </c>
      <c r="X17" s="60"/>
      <c r="Y17" s="60">
        <v>0</v>
      </c>
      <c r="Z17" s="60"/>
      <c r="AA17" s="35">
        <f>$W$13*DATOS!$C$27</f>
        <v>233.33333333333334</v>
      </c>
      <c r="AB17" s="35">
        <f t="shared" si="2"/>
        <v>233.33333333333334</v>
      </c>
      <c r="AC17" s="60">
        <f t="shared" si="7"/>
        <v>14000</v>
      </c>
      <c r="AD17" s="60"/>
      <c r="AF17" s="36">
        <v>5</v>
      </c>
      <c r="AG17" s="54">
        <f>DATOS!$C$25</f>
        <v>14000</v>
      </c>
      <c r="AH17" s="54"/>
      <c r="AI17" s="54">
        <v>0</v>
      </c>
      <c r="AJ17" s="54"/>
      <c r="AK17" s="37">
        <f>$AG$13*DATOS!$C$27</f>
        <v>233.33333333333334</v>
      </c>
      <c r="AL17" s="37">
        <f t="shared" si="3"/>
        <v>233.33333333333334</v>
      </c>
      <c r="AM17" s="54">
        <f t="shared" si="8"/>
        <v>14000</v>
      </c>
      <c r="AN17" s="54"/>
      <c r="AP17" s="39">
        <v>5</v>
      </c>
      <c r="AQ17" s="53">
        <f>DATOS!$C$25</f>
        <v>14000</v>
      </c>
      <c r="AR17" s="53"/>
      <c r="AS17" s="53">
        <v>0</v>
      </c>
      <c r="AT17" s="53"/>
      <c r="AU17" s="40">
        <f>$AQ$13*DATOS!$C$27</f>
        <v>233.33333333333334</v>
      </c>
      <c r="AV17" s="40">
        <f t="shared" si="4"/>
        <v>233.33333333333334</v>
      </c>
      <c r="AW17" s="53">
        <f t="shared" si="9"/>
        <v>14000</v>
      </c>
      <c r="AX17" s="53"/>
    </row>
    <row r="18" spans="2:50" ht="15.75" thickTop="1" thickBot="1" x14ac:dyDescent="0.25">
      <c r="B18" s="6">
        <v>6</v>
      </c>
      <c r="C18" s="71">
        <f>DATOS!$C$25</f>
        <v>14000</v>
      </c>
      <c r="D18" s="71"/>
      <c r="E18" s="71">
        <v>0</v>
      </c>
      <c r="F18" s="71"/>
      <c r="G18" s="7">
        <f>$C$13*DATOS!$C$27</f>
        <v>233.33333333333334</v>
      </c>
      <c r="H18" s="10">
        <f t="shared" si="0"/>
        <v>233.33333333333334</v>
      </c>
      <c r="I18" s="71">
        <f t="shared" si="5"/>
        <v>14000</v>
      </c>
      <c r="J18" s="71"/>
      <c r="L18" s="29">
        <v>6</v>
      </c>
      <c r="M18" s="61">
        <f>DATOS!$C$25</f>
        <v>14000</v>
      </c>
      <c r="N18" s="61"/>
      <c r="O18" s="61">
        <v>0</v>
      </c>
      <c r="P18" s="61"/>
      <c r="Q18" s="30">
        <f>$M$13*DATOS!$C$27</f>
        <v>233.33333333333334</v>
      </c>
      <c r="R18" s="30">
        <f t="shared" si="1"/>
        <v>233.33333333333334</v>
      </c>
      <c r="S18" s="61">
        <f t="shared" si="6"/>
        <v>14000</v>
      </c>
      <c r="T18" s="61"/>
      <c r="V18" s="34">
        <v>6</v>
      </c>
      <c r="W18" s="60">
        <f>DATOS!$C$25</f>
        <v>14000</v>
      </c>
      <c r="X18" s="60"/>
      <c r="Y18" s="60">
        <v>0</v>
      </c>
      <c r="Z18" s="60"/>
      <c r="AA18" s="35">
        <f>$W$13*DATOS!$C$27</f>
        <v>233.33333333333334</v>
      </c>
      <c r="AB18" s="35">
        <f t="shared" si="2"/>
        <v>233.33333333333334</v>
      </c>
      <c r="AC18" s="60">
        <f t="shared" si="7"/>
        <v>14000</v>
      </c>
      <c r="AD18" s="60"/>
      <c r="AF18" s="36">
        <v>6</v>
      </c>
      <c r="AG18" s="54">
        <f>DATOS!$C$25</f>
        <v>14000</v>
      </c>
      <c r="AH18" s="54"/>
      <c r="AI18" s="54">
        <v>0</v>
      </c>
      <c r="AJ18" s="54"/>
      <c r="AK18" s="37">
        <f>$AG$13*DATOS!$C$27</f>
        <v>233.33333333333334</v>
      </c>
      <c r="AL18" s="37">
        <f t="shared" si="3"/>
        <v>233.33333333333334</v>
      </c>
      <c r="AM18" s="54">
        <f t="shared" si="8"/>
        <v>14000</v>
      </c>
      <c r="AN18" s="54"/>
      <c r="AP18" s="39">
        <v>6</v>
      </c>
      <c r="AQ18" s="53">
        <f>DATOS!$C$25</f>
        <v>14000</v>
      </c>
      <c r="AR18" s="53"/>
      <c r="AS18" s="53">
        <v>0</v>
      </c>
      <c r="AT18" s="53"/>
      <c r="AU18" s="40">
        <f>$AQ$13*DATOS!$C$27</f>
        <v>233.33333333333334</v>
      </c>
      <c r="AV18" s="40">
        <f t="shared" si="4"/>
        <v>233.33333333333334</v>
      </c>
      <c r="AW18" s="53">
        <f t="shared" si="9"/>
        <v>14000</v>
      </c>
      <c r="AX18" s="53"/>
    </row>
    <row r="19" spans="2:50" ht="15.75" thickTop="1" thickBot="1" x14ac:dyDescent="0.25">
      <c r="B19" s="6">
        <v>7</v>
      </c>
      <c r="C19" s="71">
        <f>DATOS!$C$25</f>
        <v>14000</v>
      </c>
      <c r="D19" s="71"/>
      <c r="E19" s="71">
        <v>0</v>
      </c>
      <c r="F19" s="71"/>
      <c r="G19" s="7">
        <f>$C$13*DATOS!$C$27</f>
        <v>233.33333333333334</v>
      </c>
      <c r="H19" s="10">
        <f t="shared" si="0"/>
        <v>233.33333333333334</v>
      </c>
      <c r="I19" s="71">
        <f t="shared" si="5"/>
        <v>14000</v>
      </c>
      <c r="J19" s="71"/>
      <c r="L19" s="29">
        <v>7</v>
      </c>
      <c r="M19" s="61">
        <f>DATOS!$C$25</f>
        <v>14000</v>
      </c>
      <c r="N19" s="61"/>
      <c r="O19" s="61">
        <v>0</v>
      </c>
      <c r="P19" s="61"/>
      <c r="Q19" s="30">
        <f>$M$13*DATOS!$C$27</f>
        <v>233.33333333333334</v>
      </c>
      <c r="R19" s="30">
        <f t="shared" si="1"/>
        <v>233.33333333333334</v>
      </c>
      <c r="S19" s="61">
        <f t="shared" ref="S19:S35" si="10">M19</f>
        <v>14000</v>
      </c>
      <c r="T19" s="61"/>
      <c r="V19" s="34">
        <v>7</v>
      </c>
      <c r="W19" s="60">
        <f>DATOS!$C$25</f>
        <v>14000</v>
      </c>
      <c r="X19" s="60"/>
      <c r="Y19" s="60">
        <v>0</v>
      </c>
      <c r="Z19" s="60"/>
      <c r="AA19" s="35">
        <f>$W$13*DATOS!$C$27</f>
        <v>233.33333333333334</v>
      </c>
      <c r="AB19" s="35">
        <f t="shared" si="2"/>
        <v>233.33333333333334</v>
      </c>
      <c r="AC19" s="60">
        <f t="shared" si="7"/>
        <v>14000</v>
      </c>
      <c r="AD19" s="60"/>
      <c r="AF19" s="36">
        <v>7</v>
      </c>
      <c r="AG19" s="54">
        <f>DATOS!$C$25</f>
        <v>14000</v>
      </c>
      <c r="AH19" s="54"/>
      <c r="AI19" s="54">
        <v>0</v>
      </c>
      <c r="AJ19" s="54"/>
      <c r="AK19" s="37">
        <f>$AG$13*DATOS!$C$27</f>
        <v>233.33333333333334</v>
      </c>
      <c r="AL19" s="37">
        <f t="shared" si="3"/>
        <v>233.33333333333334</v>
      </c>
      <c r="AM19" s="54">
        <f t="shared" si="8"/>
        <v>14000</v>
      </c>
      <c r="AN19" s="54"/>
      <c r="AP19" s="39">
        <v>7</v>
      </c>
      <c r="AQ19" s="53">
        <f>DATOS!$C$25</f>
        <v>14000</v>
      </c>
      <c r="AR19" s="53"/>
      <c r="AS19" s="53">
        <v>0</v>
      </c>
      <c r="AT19" s="53"/>
      <c r="AU19" s="40">
        <f>$AQ$13*DATOS!$C$27</f>
        <v>233.33333333333334</v>
      </c>
      <c r="AV19" s="40">
        <f t="shared" si="4"/>
        <v>233.33333333333334</v>
      </c>
      <c r="AW19" s="53">
        <f t="shared" si="9"/>
        <v>14000</v>
      </c>
      <c r="AX19" s="53"/>
    </row>
    <row r="20" spans="2:50" ht="15.75" thickTop="1" thickBot="1" x14ac:dyDescent="0.25">
      <c r="B20" s="6">
        <v>8</v>
      </c>
      <c r="C20" s="71">
        <f>DATOS!$C$25</f>
        <v>14000</v>
      </c>
      <c r="D20" s="71"/>
      <c r="E20" s="71">
        <v>0</v>
      </c>
      <c r="F20" s="71"/>
      <c r="G20" s="7">
        <f>$C$13*DATOS!$C$27</f>
        <v>233.33333333333334</v>
      </c>
      <c r="H20" s="10">
        <f t="shared" si="0"/>
        <v>233.33333333333334</v>
      </c>
      <c r="I20" s="71">
        <f t="shared" si="5"/>
        <v>14000</v>
      </c>
      <c r="J20" s="71"/>
      <c r="L20" s="29">
        <v>8</v>
      </c>
      <c r="M20" s="61">
        <f>DATOS!$C$25</f>
        <v>14000</v>
      </c>
      <c r="N20" s="61"/>
      <c r="O20" s="61">
        <v>0</v>
      </c>
      <c r="P20" s="61"/>
      <c r="Q20" s="30">
        <f>$M$13*DATOS!$C$27</f>
        <v>233.33333333333334</v>
      </c>
      <c r="R20" s="30">
        <f t="shared" si="1"/>
        <v>233.33333333333334</v>
      </c>
      <c r="S20" s="61">
        <f t="shared" si="10"/>
        <v>14000</v>
      </c>
      <c r="T20" s="61"/>
      <c r="V20" s="34">
        <v>8</v>
      </c>
      <c r="W20" s="60">
        <f>DATOS!$C$25</f>
        <v>14000</v>
      </c>
      <c r="X20" s="60"/>
      <c r="Y20" s="60">
        <v>0</v>
      </c>
      <c r="Z20" s="60"/>
      <c r="AA20" s="35">
        <f>$W$13*DATOS!$C$27</f>
        <v>233.33333333333334</v>
      </c>
      <c r="AB20" s="35">
        <f t="shared" si="2"/>
        <v>233.33333333333334</v>
      </c>
      <c r="AC20" s="60">
        <f t="shared" si="7"/>
        <v>14000</v>
      </c>
      <c r="AD20" s="60"/>
      <c r="AF20" s="36">
        <v>8</v>
      </c>
      <c r="AG20" s="54">
        <f>DATOS!$C$25</f>
        <v>14000</v>
      </c>
      <c r="AH20" s="54"/>
      <c r="AI20" s="54">
        <v>0</v>
      </c>
      <c r="AJ20" s="54"/>
      <c r="AK20" s="37">
        <f>$AG$13*DATOS!$C$27</f>
        <v>233.33333333333334</v>
      </c>
      <c r="AL20" s="37">
        <f t="shared" si="3"/>
        <v>233.33333333333334</v>
      </c>
      <c r="AM20" s="54">
        <f t="shared" si="8"/>
        <v>14000</v>
      </c>
      <c r="AN20" s="54"/>
      <c r="AP20" s="39">
        <v>8</v>
      </c>
      <c r="AQ20" s="53">
        <f>DATOS!$C$25</f>
        <v>14000</v>
      </c>
      <c r="AR20" s="53"/>
      <c r="AS20" s="53">
        <v>0</v>
      </c>
      <c r="AT20" s="53"/>
      <c r="AU20" s="40">
        <f>$AQ$13*DATOS!$C$27</f>
        <v>233.33333333333334</v>
      </c>
      <c r="AV20" s="40">
        <f t="shared" si="4"/>
        <v>233.33333333333334</v>
      </c>
      <c r="AW20" s="53">
        <f t="shared" si="9"/>
        <v>14000</v>
      </c>
      <c r="AX20" s="53"/>
    </row>
    <row r="21" spans="2:50" ht="15.75" thickTop="1" thickBot="1" x14ac:dyDescent="0.25">
      <c r="B21" s="6">
        <v>9</v>
      </c>
      <c r="C21" s="71">
        <f>DATOS!$C$25</f>
        <v>14000</v>
      </c>
      <c r="D21" s="71"/>
      <c r="E21" s="71">
        <v>0</v>
      </c>
      <c r="F21" s="71"/>
      <c r="G21" s="7">
        <f>$C$13*DATOS!$C$27</f>
        <v>233.33333333333334</v>
      </c>
      <c r="H21" s="10">
        <f t="shared" si="0"/>
        <v>233.33333333333334</v>
      </c>
      <c r="I21" s="71">
        <f t="shared" si="5"/>
        <v>14000</v>
      </c>
      <c r="J21" s="71"/>
      <c r="L21" s="29">
        <v>9</v>
      </c>
      <c r="M21" s="61">
        <f>DATOS!$C$25</f>
        <v>14000</v>
      </c>
      <c r="N21" s="61"/>
      <c r="O21" s="61">
        <v>0</v>
      </c>
      <c r="P21" s="61"/>
      <c r="Q21" s="30">
        <f>$M$13*DATOS!$C$27</f>
        <v>233.33333333333334</v>
      </c>
      <c r="R21" s="30">
        <f t="shared" si="1"/>
        <v>233.33333333333334</v>
      </c>
      <c r="S21" s="61">
        <f t="shared" si="10"/>
        <v>14000</v>
      </c>
      <c r="T21" s="61"/>
      <c r="V21" s="34">
        <v>9</v>
      </c>
      <c r="W21" s="60">
        <f>DATOS!$C$25</f>
        <v>14000</v>
      </c>
      <c r="X21" s="60"/>
      <c r="Y21" s="60">
        <v>0</v>
      </c>
      <c r="Z21" s="60"/>
      <c r="AA21" s="35">
        <f>$W$13*DATOS!$C$27</f>
        <v>233.33333333333334</v>
      </c>
      <c r="AB21" s="35">
        <f t="shared" si="2"/>
        <v>233.33333333333334</v>
      </c>
      <c r="AC21" s="60">
        <f t="shared" si="7"/>
        <v>14000</v>
      </c>
      <c r="AD21" s="60"/>
      <c r="AF21" s="36">
        <v>9</v>
      </c>
      <c r="AG21" s="54">
        <f>DATOS!$C$25</f>
        <v>14000</v>
      </c>
      <c r="AH21" s="54"/>
      <c r="AI21" s="54">
        <v>0</v>
      </c>
      <c r="AJ21" s="54"/>
      <c r="AK21" s="37">
        <f>$AG$13*DATOS!$C$27</f>
        <v>233.33333333333334</v>
      </c>
      <c r="AL21" s="37">
        <f t="shared" si="3"/>
        <v>233.33333333333334</v>
      </c>
      <c r="AM21" s="54">
        <f t="shared" si="8"/>
        <v>14000</v>
      </c>
      <c r="AN21" s="54"/>
      <c r="AP21" s="39">
        <v>9</v>
      </c>
      <c r="AQ21" s="53">
        <f>DATOS!$C$25</f>
        <v>14000</v>
      </c>
      <c r="AR21" s="53"/>
      <c r="AS21" s="53">
        <v>0</v>
      </c>
      <c r="AT21" s="53"/>
      <c r="AU21" s="40">
        <f>$AQ$13*DATOS!$C$27</f>
        <v>233.33333333333334</v>
      </c>
      <c r="AV21" s="40">
        <f t="shared" si="4"/>
        <v>233.33333333333334</v>
      </c>
      <c r="AW21" s="53">
        <f t="shared" si="9"/>
        <v>14000</v>
      </c>
      <c r="AX21" s="53"/>
    </row>
    <row r="22" spans="2:50" ht="15.75" thickTop="1" thickBot="1" x14ac:dyDescent="0.25">
      <c r="B22" s="6">
        <v>10</v>
      </c>
      <c r="C22" s="71">
        <f>DATOS!$C$25</f>
        <v>14000</v>
      </c>
      <c r="D22" s="71"/>
      <c r="E22" s="71">
        <v>0</v>
      </c>
      <c r="F22" s="71"/>
      <c r="G22" s="7">
        <f>$C$13*DATOS!$C$27</f>
        <v>233.33333333333334</v>
      </c>
      <c r="H22" s="10">
        <f t="shared" si="0"/>
        <v>233.33333333333334</v>
      </c>
      <c r="I22" s="71">
        <f t="shared" si="5"/>
        <v>14000</v>
      </c>
      <c r="J22" s="71"/>
      <c r="L22" s="29">
        <v>10</v>
      </c>
      <c r="M22" s="61">
        <f>DATOS!$C$25</f>
        <v>14000</v>
      </c>
      <c r="N22" s="61"/>
      <c r="O22" s="61">
        <v>0</v>
      </c>
      <c r="P22" s="61"/>
      <c r="Q22" s="30">
        <f>$M$13*DATOS!$C$27</f>
        <v>233.33333333333334</v>
      </c>
      <c r="R22" s="30">
        <f t="shared" si="1"/>
        <v>233.33333333333334</v>
      </c>
      <c r="S22" s="61">
        <f t="shared" si="10"/>
        <v>14000</v>
      </c>
      <c r="T22" s="61"/>
      <c r="V22" s="34">
        <v>10</v>
      </c>
      <c r="W22" s="60">
        <f>DATOS!$C$25</f>
        <v>14000</v>
      </c>
      <c r="X22" s="60"/>
      <c r="Y22" s="60">
        <v>0</v>
      </c>
      <c r="Z22" s="60"/>
      <c r="AA22" s="35">
        <f>$W$13*DATOS!$C$27</f>
        <v>233.33333333333334</v>
      </c>
      <c r="AB22" s="35">
        <f t="shared" si="2"/>
        <v>233.33333333333334</v>
      </c>
      <c r="AC22" s="60">
        <f t="shared" si="7"/>
        <v>14000</v>
      </c>
      <c r="AD22" s="60"/>
      <c r="AF22" s="36">
        <v>10</v>
      </c>
      <c r="AG22" s="54">
        <f>DATOS!$C$25</f>
        <v>14000</v>
      </c>
      <c r="AH22" s="54"/>
      <c r="AI22" s="54">
        <v>0</v>
      </c>
      <c r="AJ22" s="54"/>
      <c r="AK22" s="37">
        <f>$AG$13*DATOS!$C$27</f>
        <v>233.33333333333334</v>
      </c>
      <c r="AL22" s="37">
        <f t="shared" si="3"/>
        <v>233.33333333333334</v>
      </c>
      <c r="AM22" s="54">
        <f t="shared" si="8"/>
        <v>14000</v>
      </c>
      <c r="AN22" s="54"/>
      <c r="AP22" s="39">
        <v>10</v>
      </c>
      <c r="AQ22" s="53">
        <f>DATOS!$C$25</f>
        <v>14000</v>
      </c>
      <c r="AR22" s="53"/>
      <c r="AS22" s="53">
        <v>0</v>
      </c>
      <c r="AT22" s="53"/>
      <c r="AU22" s="40">
        <f>$AQ$13*DATOS!$C$27</f>
        <v>233.33333333333334</v>
      </c>
      <c r="AV22" s="40">
        <f t="shared" si="4"/>
        <v>233.33333333333334</v>
      </c>
      <c r="AW22" s="53">
        <f t="shared" si="9"/>
        <v>14000</v>
      </c>
      <c r="AX22" s="53"/>
    </row>
    <row r="23" spans="2:50" ht="15.75" thickTop="1" thickBot="1" x14ac:dyDescent="0.25">
      <c r="B23" s="6">
        <v>11</v>
      </c>
      <c r="C23" s="71">
        <f>DATOS!$C$25</f>
        <v>14000</v>
      </c>
      <c r="D23" s="71"/>
      <c r="E23" s="71">
        <v>0</v>
      </c>
      <c r="F23" s="71"/>
      <c r="G23" s="7">
        <f>$C$13*DATOS!$C$27</f>
        <v>233.33333333333334</v>
      </c>
      <c r="H23" s="10">
        <f t="shared" si="0"/>
        <v>233.33333333333334</v>
      </c>
      <c r="I23" s="71">
        <f t="shared" si="5"/>
        <v>14000</v>
      </c>
      <c r="J23" s="71"/>
      <c r="L23" s="29">
        <v>11</v>
      </c>
      <c r="M23" s="61">
        <f>DATOS!$C$25</f>
        <v>14000</v>
      </c>
      <c r="N23" s="61"/>
      <c r="O23" s="61">
        <v>0</v>
      </c>
      <c r="P23" s="61"/>
      <c r="Q23" s="30">
        <f>$M$13*DATOS!$C$27</f>
        <v>233.33333333333334</v>
      </c>
      <c r="R23" s="30">
        <f t="shared" si="1"/>
        <v>233.33333333333334</v>
      </c>
      <c r="S23" s="61">
        <f t="shared" si="10"/>
        <v>14000</v>
      </c>
      <c r="T23" s="61"/>
      <c r="V23" s="34">
        <v>11</v>
      </c>
      <c r="W23" s="60">
        <f>DATOS!$C$25</f>
        <v>14000</v>
      </c>
      <c r="X23" s="60"/>
      <c r="Y23" s="60">
        <v>0</v>
      </c>
      <c r="Z23" s="60"/>
      <c r="AA23" s="35">
        <f>$W$13*DATOS!$C$27</f>
        <v>233.33333333333334</v>
      </c>
      <c r="AB23" s="35">
        <f t="shared" si="2"/>
        <v>233.33333333333334</v>
      </c>
      <c r="AC23" s="60">
        <f t="shared" si="7"/>
        <v>14000</v>
      </c>
      <c r="AD23" s="60"/>
      <c r="AF23" s="36">
        <v>11</v>
      </c>
      <c r="AG23" s="54">
        <f>DATOS!$C$25</f>
        <v>14000</v>
      </c>
      <c r="AH23" s="54"/>
      <c r="AI23" s="54">
        <v>0</v>
      </c>
      <c r="AJ23" s="54"/>
      <c r="AK23" s="37">
        <f>$AG$13*DATOS!$C$27</f>
        <v>233.33333333333334</v>
      </c>
      <c r="AL23" s="37">
        <f t="shared" si="3"/>
        <v>233.33333333333334</v>
      </c>
      <c r="AM23" s="54">
        <f t="shared" si="8"/>
        <v>14000</v>
      </c>
      <c r="AN23" s="54"/>
      <c r="AP23" s="39">
        <v>11</v>
      </c>
      <c r="AQ23" s="53">
        <f>DATOS!$C$25</f>
        <v>14000</v>
      </c>
      <c r="AR23" s="53"/>
      <c r="AS23" s="53">
        <v>0</v>
      </c>
      <c r="AT23" s="53"/>
      <c r="AU23" s="40">
        <f>$AQ$13*DATOS!$C$27</f>
        <v>233.33333333333334</v>
      </c>
      <c r="AV23" s="40">
        <f t="shared" si="4"/>
        <v>233.33333333333334</v>
      </c>
      <c r="AW23" s="53">
        <f t="shared" si="9"/>
        <v>14000</v>
      </c>
      <c r="AX23" s="53"/>
    </row>
    <row r="24" spans="2:50" ht="15.75" thickTop="1" thickBot="1" x14ac:dyDescent="0.25">
      <c r="B24" s="6">
        <v>12</v>
      </c>
      <c r="C24" s="71">
        <f>DATOS!$C$25</f>
        <v>14000</v>
      </c>
      <c r="D24" s="71"/>
      <c r="E24" s="71">
        <f>DATOS!$C$25</f>
        <v>14000</v>
      </c>
      <c r="F24" s="71"/>
      <c r="G24" s="7">
        <f>$C$13*DATOS!$C$27</f>
        <v>233.33333333333334</v>
      </c>
      <c r="H24" s="10">
        <f>E24+G24</f>
        <v>14233.333333333334</v>
      </c>
      <c r="I24" s="71">
        <v>0</v>
      </c>
      <c r="J24" s="71"/>
      <c r="L24" s="29">
        <v>12</v>
      </c>
      <c r="M24" s="61">
        <f>DATOS!$C$25</f>
        <v>14000</v>
      </c>
      <c r="N24" s="61"/>
      <c r="O24" s="61">
        <v>0</v>
      </c>
      <c r="P24" s="61"/>
      <c r="Q24" s="30">
        <f>$M$13*DATOS!$C$27</f>
        <v>233.33333333333334</v>
      </c>
      <c r="R24" s="30">
        <f t="shared" si="1"/>
        <v>233.33333333333334</v>
      </c>
      <c r="S24" s="61">
        <f t="shared" si="10"/>
        <v>14000</v>
      </c>
      <c r="T24" s="61"/>
      <c r="V24" s="34">
        <v>12</v>
      </c>
      <c r="W24" s="60">
        <f>DATOS!$C$25</f>
        <v>14000</v>
      </c>
      <c r="X24" s="60"/>
      <c r="Y24" s="60">
        <v>0</v>
      </c>
      <c r="Z24" s="60"/>
      <c r="AA24" s="35">
        <f>$W$13*DATOS!$C$27</f>
        <v>233.33333333333334</v>
      </c>
      <c r="AB24" s="35">
        <f t="shared" si="2"/>
        <v>233.33333333333334</v>
      </c>
      <c r="AC24" s="60">
        <f t="shared" si="7"/>
        <v>14000</v>
      </c>
      <c r="AD24" s="60"/>
      <c r="AF24" s="36">
        <v>12</v>
      </c>
      <c r="AG24" s="54">
        <f>DATOS!$C$25</f>
        <v>14000</v>
      </c>
      <c r="AH24" s="54"/>
      <c r="AI24" s="54">
        <v>0</v>
      </c>
      <c r="AJ24" s="54"/>
      <c r="AK24" s="37">
        <f>$AG$13*DATOS!$C$27</f>
        <v>233.33333333333334</v>
      </c>
      <c r="AL24" s="37">
        <f t="shared" si="3"/>
        <v>233.33333333333334</v>
      </c>
      <c r="AM24" s="54">
        <f t="shared" si="8"/>
        <v>14000</v>
      </c>
      <c r="AN24" s="54"/>
      <c r="AP24" s="39">
        <v>12</v>
      </c>
      <c r="AQ24" s="53">
        <f>DATOS!$C$25</f>
        <v>14000</v>
      </c>
      <c r="AR24" s="53"/>
      <c r="AS24" s="53">
        <v>0</v>
      </c>
      <c r="AT24" s="53"/>
      <c r="AU24" s="40">
        <f>$AQ$13*DATOS!$C$27</f>
        <v>233.33333333333334</v>
      </c>
      <c r="AV24" s="40">
        <f t="shared" si="4"/>
        <v>233.33333333333334</v>
      </c>
      <c r="AW24" s="53">
        <f t="shared" si="9"/>
        <v>14000</v>
      </c>
      <c r="AX24" s="53"/>
    </row>
    <row r="25" spans="2:50" ht="15.75" thickTop="1" thickBot="1" x14ac:dyDescent="0.25">
      <c r="L25" s="29">
        <v>13</v>
      </c>
      <c r="M25" s="61">
        <f>DATOS!$C$25</f>
        <v>14000</v>
      </c>
      <c r="N25" s="61"/>
      <c r="O25" s="61">
        <v>0</v>
      </c>
      <c r="P25" s="61"/>
      <c r="Q25" s="30">
        <f>$M$13*DATOS!$C$27</f>
        <v>233.33333333333334</v>
      </c>
      <c r="R25" s="30">
        <f t="shared" si="1"/>
        <v>233.33333333333334</v>
      </c>
      <c r="S25" s="61">
        <f t="shared" si="10"/>
        <v>14000</v>
      </c>
      <c r="T25" s="61"/>
      <c r="V25" s="34">
        <v>13</v>
      </c>
      <c r="W25" s="60">
        <f>DATOS!$C$25</f>
        <v>14000</v>
      </c>
      <c r="X25" s="60"/>
      <c r="Y25" s="60">
        <v>0</v>
      </c>
      <c r="Z25" s="60"/>
      <c r="AA25" s="35">
        <f>$W$13*DATOS!$C$27</f>
        <v>233.33333333333334</v>
      </c>
      <c r="AB25" s="35">
        <f t="shared" si="2"/>
        <v>233.33333333333334</v>
      </c>
      <c r="AC25" s="60">
        <f t="shared" si="7"/>
        <v>14000</v>
      </c>
      <c r="AD25" s="60"/>
      <c r="AF25" s="36">
        <v>13</v>
      </c>
      <c r="AG25" s="54">
        <f>DATOS!$C$25</f>
        <v>14000</v>
      </c>
      <c r="AH25" s="54"/>
      <c r="AI25" s="54">
        <v>0</v>
      </c>
      <c r="AJ25" s="54"/>
      <c r="AK25" s="37">
        <f>$AG$13*DATOS!$C$27</f>
        <v>233.33333333333334</v>
      </c>
      <c r="AL25" s="37">
        <f t="shared" si="3"/>
        <v>233.33333333333334</v>
      </c>
      <c r="AM25" s="54">
        <f t="shared" si="8"/>
        <v>14000</v>
      </c>
      <c r="AN25" s="54"/>
      <c r="AP25" s="39">
        <v>13</v>
      </c>
      <c r="AQ25" s="53">
        <f>DATOS!$C$25</f>
        <v>14000</v>
      </c>
      <c r="AR25" s="53"/>
      <c r="AS25" s="53">
        <v>0</v>
      </c>
      <c r="AT25" s="53"/>
      <c r="AU25" s="40">
        <f>$AQ$13*DATOS!$C$27</f>
        <v>233.33333333333334</v>
      </c>
      <c r="AV25" s="40">
        <f t="shared" si="4"/>
        <v>233.33333333333334</v>
      </c>
      <c r="AW25" s="53">
        <f t="shared" si="9"/>
        <v>14000</v>
      </c>
      <c r="AX25" s="53"/>
    </row>
    <row r="26" spans="2:50" ht="15.75" thickTop="1" thickBot="1" x14ac:dyDescent="0.25">
      <c r="L26" s="29">
        <v>14</v>
      </c>
      <c r="M26" s="61">
        <f>DATOS!$C$25</f>
        <v>14000</v>
      </c>
      <c r="N26" s="61"/>
      <c r="O26" s="61">
        <v>0</v>
      </c>
      <c r="P26" s="61"/>
      <c r="Q26" s="30">
        <f>$M$13*DATOS!$C$27</f>
        <v>233.33333333333334</v>
      </c>
      <c r="R26" s="30">
        <f t="shared" si="1"/>
        <v>233.33333333333334</v>
      </c>
      <c r="S26" s="61">
        <f t="shared" si="10"/>
        <v>14000</v>
      </c>
      <c r="T26" s="61"/>
      <c r="V26" s="34">
        <v>14</v>
      </c>
      <c r="W26" s="60">
        <f>DATOS!$C$25</f>
        <v>14000</v>
      </c>
      <c r="X26" s="60"/>
      <c r="Y26" s="60">
        <v>0</v>
      </c>
      <c r="Z26" s="60"/>
      <c r="AA26" s="35">
        <f>$W$13*DATOS!$C$27</f>
        <v>233.33333333333334</v>
      </c>
      <c r="AB26" s="35">
        <f t="shared" si="2"/>
        <v>233.33333333333334</v>
      </c>
      <c r="AC26" s="60">
        <f t="shared" si="7"/>
        <v>14000</v>
      </c>
      <c r="AD26" s="60"/>
      <c r="AF26" s="36">
        <v>14</v>
      </c>
      <c r="AG26" s="54">
        <f>DATOS!$C$25</f>
        <v>14000</v>
      </c>
      <c r="AH26" s="54"/>
      <c r="AI26" s="54">
        <v>0</v>
      </c>
      <c r="AJ26" s="54"/>
      <c r="AK26" s="37">
        <f>$AG$13*DATOS!$C$27</f>
        <v>233.33333333333334</v>
      </c>
      <c r="AL26" s="37">
        <f t="shared" si="3"/>
        <v>233.33333333333334</v>
      </c>
      <c r="AM26" s="54">
        <f t="shared" si="8"/>
        <v>14000</v>
      </c>
      <c r="AN26" s="54"/>
      <c r="AP26" s="39">
        <v>14</v>
      </c>
      <c r="AQ26" s="53">
        <f>DATOS!$C$25</f>
        <v>14000</v>
      </c>
      <c r="AR26" s="53"/>
      <c r="AS26" s="53">
        <v>0</v>
      </c>
      <c r="AT26" s="53"/>
      <c r="AU26" s="40">
        <f>$AQ$13*DATOS!$C$27</f>
        <v>233.33333333333334</v>
      </c>
      <c r="AV26" s="40">
        <f t="shared" si="4"/>
        <v>233.33333333333334</v>
      </c>
      <c r="AW26" s="53">
        <f t="shared" si="9"/>
        <v>14000</v>
      </c>
      <c r="AX26" s="53"/>
    </row>
    <row r="27" spans="2:50" ht="17.25" thickTop="1" thickBot="1" x14ac:dyDescent="0.3">
      <c r="B27" s="68" t="s">
        <v>13</v>
      </c>
      <c r="C27" s="68"/>
      <c r="D27" s="68"/>
      <c r="L27" s="29">
        <v>15</v>
      </c>
      <c r="M27" s="61">
        <f>DATOS!$C$25</f>
        <v>14000</v>
      </c>
      <c r="N27" s="61"/>
      <c r="O27" s="61">
        <v>0</v>
      </c>
      <c r="P27" s="61"/>
      <c r="Q27" s="30">
        <f>$M$13*DATOS!$C$27</f>
        <v>233.33333333333334</v>
      </c>
      <c r="R27" s="30">
        <f t="shared" si="1"/>
        <v>233.33333333333334</v>
      </c>
      <c r="S27" s="61">
        <f t="shared" si="10"/>
        <v>14000</v>
      </c>
      <c r="T27" s="61"/>
      <c r="V27" s="34">
        <v>15</v>
      </c>
      <c r="W27" s="60">
        <f>DATOS!$C$25</f>
        <v>14000</v>
      </c>
      <c r="X27" s="60"/>
      <c r="Y27" s="60">
        <v>0</v>
      </c>
      <c r="Z27" s="60"/>
      <c r="AA27" s="35">
        <f>$W$13*DATOS!$C$27</f>
        <v>233.33333333333334</v>
      </c>
      <c r="AB27" s="35">
        <f t="shared" si="2"/>
        <v>233.33333333333334</v>
      </c>
      <c r="AC27" s="60">
        <f t="shared" si="7"/>
        <v>14000</v>
      </c>
      <c r="AD27" s="60"/>
      <c r="AF27" s="36">
        <v>15</v>
      </c>
      <c r="AG27" s="54">
        <f>DATOS!$C$25</f>
        <v>14000</v>
      </c>
      <c r="AH27" s="54"/>
      <c r="AI27" s="54">
        <v>0</v>
      </c>
      <c r="AJ27" s="54"/>
      <c r="AK27" s="37">
        <f>$AG$13*DATOS!$C$27</f>
        <v>233.33333333333334</v>
      </c>
      <c r="AL27" s="37">
        <f t="shared" si="3"/>
        <v>233.33333333333334</v>
      </c>
      <c r="AM27" s="54">
        <f t="shared" si="8"/>
        <v>14000</v>
      </c>
      <c r="AN27" s="54"/>
      <c r="AP27" s="39">
        <v>15</v>
      </c>
      <c r="AQ27" s="53">
        <f>DATOS!$C$25</f>
        <v>14000</v>
      </c>
      <c r="AR27" s="53"/>
      <c r="AS27" s="53">
        <v>0</v>
      </c>
      <c r="AT27" s="53"/>
      <c r="AU27" s="40">
        <f>$AQ$13*DATOS!$C$27</f>
        <v>233.33333333333334</v>
      </c>
      <c r="AV27" s="40">
        <f t="shared" si="4"/>
        <v>233.33333333333334</v>
      </c>
      <c r="AW27" s="53">
        <f t="shared" si="9"/>
        <v>14000</v>
      </c>
      <c r="AX27" s="53"/>
    </row>
    <row r="28" spans="2:50" ht="17.25" thickTop="1" thickBot="1" x14ac:dyDescent="0.3">
      <c r="B28" s="15" t="s">
        <v>5</v>
      </c>
      <c r="C28" s="69" t="s">
        <v>14</v>
      </c>
      <c r="D28" s="69"/>
      <c r="L28" s="29">
        <v>16</v>
      </c>
      <c r="M28" s="61">
        <f>DATOS!$C$25</f>
        <v>14000</v>
      </c>
      <c r="N28" s="61"/>
      <c r="O28" s="61">
        <v>0</v>
      </c>
      <c r="P28" s="61"/>
      <c r="Q28" s="30">
        <f>$M$13*DATOS!$C$27</f>
        <v>233.33333333333334</v>
      </c>
      <c r="R28" s="30">
        <f t="shared" si="1"/>
        <v>233.33333333333334</v>
      </c>
      <c r="S28" s="61">
        <f t="shared" si="10"/>
        <v>14000</v>
      </c>
      <c r="T28" s="61"/>
      <c r="V28" s="34">
        <v>16</v>
      </c>
      <c r="W28" s="60">
        <f>DATOS!$C$25</f>
        <v>14000</v>
      </c>
      <c r="X28" s="60"/>
      <c r="Y28" s="60">
        <v>0</v>
      </c>
      <c r="Z28" s="60"/>
      <c r="AA28" s="35">
        <f>$W$13*DATOS!$C$27</f>
        <v>233.33333333333334</v>
      </c>
      <c r="AB28" s="35">
        <f t="shared" si="2"/>
        <v>233.33333333333334</v>
      </c>
      <c r="AC28" s="60">
        <f t="shared" si="7"/>
        <v>14000</v>
      </c>
      <c r="AD28" s="60"/>
      <c r="AF28" s="36">
        <v>16</v>
      </c>
      <c r="AG28" s="54">
        <f>DATOS!$C$25</f>
        <v>14000</v>
      </c>
      <c r="AH28" s="54"/>
      <c r="AI28" s="54">
        <v>0</v>
      </c>
      <c r="AJ28" s="54"/>
      <c r="AK28" s="37">
        <f>$AG$13*DATOS!$C$27</f>
        <v>233.33333333333334</v>
      </c>
      <c r="AL28" s="37">
        <f t="shared" si="3"/>
        <v>233.33333333333334</v>
      </c>
      <c r="AM28" s="54">
        <f t="shared" si="8"/>
        <v>14000</v>
      </c>
      <c r="AN28" s="54"/>
      <c r="AP28" s="39">
        <v>16</v>
      </c>
      <c r="AQ28" s="53">
        <f>DATOS!$C$25</f>
        <v>14000</v>
      </c>
      <c r="AR28" s="53"/>
      <c r="AS28" s="53">
        <v>0</v>
      </c>
      <c r="AT28" s="53"/>
      <c r="AU28" s="40">
        <f>$AQ$13*DATOS!$C$27</f>
        <v>233.33333333333334</v>
      </c>
      <c r="AV28" s="40">
        <f t="shared" si="4"/>
        <v>233.33333333333334</v>
      </c>
      <c r="AW28" s="53">
        <f t="shared" si="9"/>
        <v>14000</v>
      </c>
      <c r="AX28" s="53"/>
    </row>
    <row r="29" spans="2:50" ht="17.25" thickTop="1" thickBot="1" x14ac:dyDescent="0.25">
      <c r="B29" s="15" t="s">
        <v>4</v>
      </c>
      <c r="C29" s="77" t="s">
        <v>15</v>
      </c>
      <c r="D29" s="77"/>
      <c r="L29" s="29">
        <v>17</v>
      </c>
      <c r="M29" s="61">
        <f>DATOS!$C$25</f>
        <v>14000</v>
      </c>
      <c r="N29" s="61"/>
      <c r="O29" s="61">
        <v>0</v>
      </c>
      <c r="P29" s="61"/>
      <c r="Q29" s="30">
        <f>$M$13*DATOS!$C$27</f>
        <v>233.33333333333334</v>
      </c>
      <c r="R29" s="30">
        <f t="shared" si="1"/>
        <v>233.33333333333334</v>
      </c>
      <c r="S29" s="61">
        <f t="shared" si="10"/>
        <v>14000</v>
      </c>
      <c r="T29" s="61"/>
      <c r="V29" s="34">
        <v>17</v>
      </c>
      <c r="W29" s="60">
        <f>DATOS!$C$25</f>
        <v>14000</v>
      </c>
      <c r="X29" s="60"/>
      <c r="Y29" s="60">
        <v>0</v>
      </c>
      <c r="Z29" s="60"/>
      <c r="AA29" s="35">
        <f>$W$13*DATOS!$C$27</f>
        <v>233.33333333333334</v>
      </c>
      <c r="AB29" s="35">
        <f t="shared" si="2"/>
        <v>233.33333333333334</v>
      </c>
      <c r="AC29" s="60">
        <f t="shared" si="7"/>
        <v>14000</v>
      </c>
      <c r="AD29" s="60"/>
      <c r="AF29" s="36">
        <v>17</v>
      </c>
      <c r="AG29" s="54">
        <f>DATOS!$C$25</f>
        <v>14000</v>
      </c>
      <c r="AH29" s="54"/>
      <c r="AI29" s="54">
        <v>0</v>
      </c>
      <c r="AJ29" s="54"/>
      <c r="AK29" s="37">
        <f>$AG$13*DATOS!$C$27</f>
        <v>233.33333333333334</v>
      </c>
      <c r="AL29" s="37">
        <f t="shared" si="3"/>
        <v>233.33333333333334</v>
      </c>
      <c r="AM29" s="54">
        <f t="shared" si="8"/>
        <v>14000</v>
      </c>
      <c r="AN29" s="54"/>
      <c r="AP29" s="39">
        <v>17</v>
      </c>
      <c r="AQ29" s="53">
        <f>DATOS!$C$25</f>
        <v>14000</v>
      </c>
      <c r="AR29" s="53"/>
      <c r="AS29" s="53">
        <v>0</v>
      </c>
      <c r="AT29" s="53"/>
      <c r="AU29" s="40">
        <f>$AQ$13*DATOS!$C$27</f>
        <v>233.33333333333334</v>
      </c>
      <c r="AV29" s="40">
        <f t="shared" si="4"/>
        <v>233.33333333333334</v>
      </c>
      <c r="AW29" s="53">
        <f t="shared" si="9"/>
        <v>14000</v>
      </c>
      <c r="AX29" s="53"/>
    </row>
    <row r="30" spans="2:50" ht="17.25" thickTop="1" thickBot="1" x14ac:dyDescent="0.25">
      <c r="B30" s="19" t="s">
        <v>7</v>
      </c>
      <c r="C30" s="78" t="s">
        <v>16</v>
      </c>
      <c r="D30" s="78"/>
      <c r="L30" s="29">
        <v>18</v>
      </c>
      <c r="M30" s="61">
        <f>DATOS!$C$25</f>
        <v>14000</v>
      </c>
      <c r="N30" s="61"/>
      <c r="O30" s="61">
        <v>0</v>
      </c>
      <c r="P30" s="61"/>
      <c r="Q30" s="30">
        <f>$M$13*DATOS!$C$27</f>
        <v>233.33333333333334</v>
      </c>
      <c r="R30" s="30">
        <f t="shared" si="1"/>
        <v>233.33333333333334</v>
      </c>
      <c r="S30" s="61">
        <f t="shared" si="10"/>
        <v>14000</v>
      </c>
      <c r="T30" s="61"/>
      <c r="V30" s="34">
        <v>18</v>
      </c>
      <c r="W30" s="60">
        <f>DATOS!$C$25</f>
        <v>14000</v>
      </c>
      <c r="X30" s="60"/>
      <c r="Y30" s="60">
        <v>0</v>
      </c>
      <c r="Z30" s="60"/>
      <c r="AA30" s="35">
        <f>$W$13*DATOS!$C$27</f>
        <v>233.33333333333334</v>
      </c>
      <c r="AB30" s="35">
        <f t="shared" si="2"/>
        <v>233.33333333333334</v>
      </c>
      <c r="AC30" s="60">
        <f t="shared" si="7"/>
        <v>14000</v>
      </c>
      <c r="AD30" s="60"/>
      <c r="AF30" s="36">
        <v>18</v>
      </c>
      <c r="AG30" s="54">
        <f>DATOS!$C$25</f>
        <v>14000</v>
      </c>
      <c r="AH30" s="54"/>
      <c r="AI30" s="54">
        <v>0</v>
      </c>
      <c r="AJ30" s="54"/>
      <c r="AK30" s="37">
        <f>$AG$13*DATOS!$C$27</f>
        <v>233.33333333333334</v>
      </c>
      <c r="AL30" s="37">
        <f t="shared" si="3"/>
        <v>233.33333333333334</v>
      </c>
      <c r="AM30" s="54">
        <f t="shared" si="8"/>
        <v>14000</v>
      </c>
      <c r="AN30" s="54"/>
      <c r="AP30" s="39">
        <v>18</v>
      </c>
      <c r="AQ30" s="53">
        <f>DATOS!$C$25</f>
        <v>14000</v>
      </c>
      <c r="AR30" s="53"/>
      <c r="AS30" s="53">
        <v>0</v>
      </c>
      <c r="AT30" s="53"/>
      <c r="AU30" s="40">
        <f>$AQ$13*DATOS!$C$27</f>
        <v>233.33333333333334</v>
      </c>
      <c r="AV30" s="40">
        <f t="shared" si="4"/>
        <v>233.33333333333334</v>
      </c>
      <c r="AW30" s="53">
        <f t="shared" si="9"/>
        <v>14000</v>
      </c>
      <c r="AX30" s="53"/>
    </row>
    <row r="31" spans="2:50" ht="17.25" customHeight="1" thickTop="1" thickBot="1" x14ac:dyDescent="0.3">
      <c r="B31" s="20" t="s">
        <v>6</v>
      </c>
      <c r="C31" s="79" t="s">
        <v>5</v>
      </c>
      <c r="D31" s="79"/>
      <c r="L31" s="29">
        <v>19</v>
      </c>
      <c r="M31" s="61">
        <f>DATOS!$C$25</f>
        <v>14000</v>
      </c>
      <c r="N31" s="61"/>
      <c r="O31" s="61">
        <v>0</v>
      </c>
      <c r="P31" s="61"/>
      <c r="Q31" s="30">
        <f>$M$13*DATOS!$C$27</f>
        <v>233.33333333333334</v>
      </c>
      <c r="R31" s="30">
        <f t="shared" si="1"/>
        <v>233.33333333333334</v>
      </c>
      <c r="S31" s="61">
        <f t="shared" si="10"/>
        <v>14000</v>
      </c>
      <c r="T31" s="61"/>
      <c r="V31" s="34">
        <v>19</v>
      </c>
      <c r="W31" s="60">
        <f>DATOS!$C$25</f>
        <v>14000</v>
      </c>
      <c r="X31" s="60"/>
      <c r="Y31" s="60">
        <v>0</v>
      </c>
      <c r="Z31" s="60"/>
      <c r="AA31" s="35">
        <f>$W$13*DATOS!$C$27</f>
        <v>233.33333333333334</v>
      </c>
      <c r="AB31" s="35">
        <f t="shared" si="2"/>
        <v>233.33333333333334</v>
      </c>
      <c r="AC31" s="60">
        <f t="shared" si="7"/>
        <v>14000</v>
      </c>
      <c r="AD31" s="60"/>
      <c r="AF31" s="36">
        <v>19</v>
      </c>
      <c r="AG31" s="54">
        <f>DATOS!$C$25</f>
        <v>14000</v>
      </c>
      <c r="AH31" s="54"/>
      <c r="AI31" s="54">
        <v>0</v>
      </c>
      <c r="AJ31" s="54"/>
      <c r="AK31" s="37">
        <f>$AG$13*DATOS!$C$27</f>
        <v>233.33333333333334</v>
      </c>
      <c r="AL31" s="37">
        <f t="shared" si="3"/>
        <v>233.33333333333334</v>
      </c>
      <c r="AM31" s="54">
        <f t="shared" si="8"/>
        <v>14000</v>
      </c>
      <c r="AN31" s="54"/>
      <c r="AP31" s="39">
        <v>19</v>
      </c>
      <c r="AQ31" s="53">
        <f>DATOS!$C$25</f>
        <v>14000</v>
      </c>
      <c r="AR31" s="53"/>
      <c r="AS31" s="53">
        <v>0</v>
      </c>
      <c r="AT31" s="53"/>
      <c r="AU31" s="40">
        <f>$AQ$13*DATOS!$C$27</f>
        <v>233.33333333333334</v>
      </c>
      <c r="AV31" s="40">
        <f t="shared" si="4"/>
        <v>233.33333333333334</v>
      </c>
      <c r="AW31" s="53">
        <f t="shared" ref="AW31:AW71" si="11">AQ31</f>
        <v>14000</v>
      </c>
      <c r="AX31" s="53"/>
    </row>
    <row r="32" spans="2:50" ht="15.75" thickTop="1" thickBot="1" x14ac:dyDescent="0.25">
      <c r="L32" s="29">
        <v>20</v>
      </c>
      <c r="M32" s="61">
        <f>DATOS!$C$25</f>
        <v>14000</v>
      </c>
      <c r="N32" s="61"/>
      <c r="O32" s="61">
        <v>0</v>
      </c>
      <c r="P32" s="61"/>
      <c r="Q32" s="30">
        <f>$M$13*DATOS!$C$27</f>
        <v>233.33333333333334</v>
      </c>
      <c r="R32" s="30">
        <f t="shared" si="1"/>
        <v>233.33333333333334</v>
      </c>
      <c r="S32" s="61">
        <f t="shared" si="10"/>
        <v>14000</v>
      </c>
      <c r="T32" s="61"/>
      <c r="V32" s="34">
        <v>20</v>
      </c>
      <c r="W32" s="60">
        <f>DATOS!$C$25</f>
        <v>14000</v>
      </c>
      <c r="X32" s="60"/>
      <c r="Y32" s="60">
        <v>0</v>
      </c>
      <c r="Z32" s="60"/>
      <c r="AA32" s="35">
        <f>$W$13*DATOS!$C$27</f>
        <v>233.33333333333334</v>
      </c>
      <c r="AB32" s="35">
        <f t="shared" si="2"/>
        <v>233.33333333333334</v>
      </c>
      <c r="AC32" s="60">
        <f t="shared" si="7"/>
        <v>14000</v>
      </c>
      <c r="AD32" s="60"/>
      <c r="AF32" s="36">
        <v>20</v>
      </c>
      <c r="AG32" s="54">
        <f>DATOS!$C$25</f>
        <v>14000</v>
      </c>
      <c r="AH32" s="54"/>
      <c r="AI32" s="54">
        <v>0</v>
      </c>
      <c r="AJ32" s="54"/>
      <c r="AK32" s="37">
        <f>$AG$13*DATOS!$C$27</f>
        <v>233.33333333333334</v>
      </c>
      <c r="AL32" s="37">
        <f t="shared" si="3"/>
        <v>233.33333333333334</v>
      </c>
      <c r="AM32" s="54">
        <f t="shared" si="8"/>
        <v>14000</v>
      </c>
      <c r="AN32" s="54"/>
      <c r="AP32" s="39">
        <v>20</v>
      </c>
      <c r="AQ32" s="53">
        <f>DATOS!$C$25</f>
        <v>14000</v>
      </c>
      <c r="AR32" s="53"/>
      <c r="AS32" s="53">
        <v>0</v>
      </c>
      <c r="AT32" s="53"/>
      <c r="AU32" s="40">
        <f>$AQ$13*DATOS!$C$27</f>
        <v>233.33333333333334</v>
      </c>
      <c r="AV32" s="40">
        <f t="shared" si="4"/>
        <v>233.33333333333334</v>
      </c>
      <c r="AW32" s="53">
        <f t="shared" si="11"/>
        <v>14000</v>
      </c>
      <c r="AX32" s="53"/>
    </row>
    <row r="33" spans="12:50" ht="15.75" thickTop="1" thickBot="1" x14ac:dyDescent="0.25">
      <c r="L33" s="29">
        <v>21</v>
      </c>
      <c r="M33" s="61">
        <f>DATOS!$C$25</f>
        <v>14000</v>
      </c>
      <c r="N33" s="61"/>
      <c r="O33" s="61">
        <v>0</v>
      </c>
      <c r="P33" s="61"/>
      <c r="Q33" s="30">
        <f>$M$13*DATOS!$C$27</f>
        <v>233.33333333333334</v>
      </c>
      <c r="R33" s="30">
        <f t="shared" si="1"/>
        <v>233.33333333333334</v>
      </c>
      <c r="S33" s="61">
        <f t="shared" si="10"/>
        <v>14000</v>
      </c>
      <c r="T33" s="61"/>
      <c r="V33" s="34">
        <v>21</v>
      </c>
      <c r="W33" s="60">
        <f>DATOS!$C$25</f>
        <v>14000</v>
      </c>
      <c r="X33" s="60"/>
      <c r="Y33" s="60">
        <v>0</v>
      </c>
      <c r="Z33" s="60"/>
      <c r="AA33" s="35">
        <f>$W$13*DATOS!$C$27</f>
        <v>233.33333333333334</v>
      </c>
      <c r="AB33" s="35">
        <f t="shared" si="2"/>
        <v>233.33333333333334</v>
      </c>
      <c r="AC33" s="60">
        <f t="shared" si="7"/>
        <v>14000</v>
      </c>
      <c r="AD33" s="60"/>
      <c r="AF33" s="36">
        <v>21</v>
      </c>
      <c r="AG33" s="54">
        <f>DATOS!$C$25</f>
        <v>14000</v>
      </c>
      <c r="AH33" s="54"/>
      <c r="AI33" s="54">
        <v>0</v>
      </c>
      <c r="AJ33" s="54"/>
      <c r="AK33" s="37">
        <f>$AG$13*DATOS!$C$27</f>
        <v>233.33333333333334</v>
      </c>
      <c r="AL33" s="37">
        <f t="shared" si="3"/>
        <v>233.33333333333334</v>
      </c>
      <c r="AM33" s="54">
        <f t="shared" si="8"/>
        <v>14000</v>
      </c>
      <c r="AN33" s="54"/>
      <c r="AP33" s="39">
        <v>21</v>
      </c>
      <c r="AQ33" s="53">
        <f>DATOS!$C$25</f>
        <v>14000</v>
      </c>
      <c r="AR33" s="53"/>
      <c r="AS33" s="53">
        <v>0</v>
      </c>
      <c r="AT33" s="53"/>
      <c r="AU33" s="40">
        <f>$AQ$13*DATOS!$C$27</f>
        <v>233.33333333333334</v>
      </c>
      <c r="AV33" s="40">
        <f t="shared" si="4"/>
        <v>233.33333333333334</v>
      </c>
      <c r="AW33" s="53">
        <f t="shared" si="11"/>
        <v>14000</v>
      </c>
      <c r="AX33" s="53"/>
    </row>
    <row r="34" spans="12:50" ht="15.75" thickTop="1" thickBot="1" x14ac:dyDescent="0.25">
      <c r="L34" s="29">
        <v>22</v>
      </c>
      <c r="M34" s="61">
        <f>DATOS!$C$25</f>
        <v>14000</v>
      </c>
      <c r="N34" s="61"/>
      <c r="O34" s="61">
        <v>0</v>
      </c>
      <c r="P34" s="61"/>
      <c r="Q34" s="30">
        <f>$M$13*DATOS!$C$27</f>
        <v>233.33333333333334</v>
      </c>
      <c r="R34" s="30">
        <f t="shared" si="1"/>
        <v>233.33333333333334</v>
      </c>
      <c r="S34" s="61">
        <f t="shared" si="10"/>
        <v>14000</v>
      </c>
      <c r="T34" s="61"/>
      <c r="V34" s="34">
        <v>22</v>
      </c>
      <c r="W34" s="60">
        <f>DATOS!$C$25</f>
        <v>14000</v>
      </c>
      <c r="X34" s="60"/>
      <c r="Y34" s="60">
        <v>0</v>
      </c>
      <c r="Z34" s="60"/>
      <c r="AA34" s="35">
        <f>$W$13*DATOS!$C$27</f>
        <v>233.33333333333334</v>
      </c>
      <c r="AB34" s="35">
        <f t="shared" si="2"/>
        <v>233.33333333333334</v>
      </c>
      <c r="AC34" s="60">
        <f t="shared" si="7"/>
        <v>14000</v>
      </c>
      <c r="AD34" s="60"/>
      <c r="AF34" s="36">
        <v>22</v>
      </c>
      <c r="AG34" s="54">
        <f>DATOS!$C$25</f>
        <v>14000</v>
      </c>
      <c r="AH34" s="54"/>
      <c r="AI34" s="54">
        <v>0</v>
      </c>
      <c r="AJ34" s="54"/>
      <c r="AK34" s="37">
        <f>$AG$13*DATOS!$C$27</f>
        <v>233.33333333333334</v>
      </c>
      <c r="AL34" s="37">
        <f t="shared" si="3"/>
        <v>233.33333333333334</v>
      </c>
      <c r="AM34" s="54">
        <f t="shared" si="8"/>
        <v>14000</v>
      </c>
      <c r="AN34" s="54"/>
      <c r="AP34" s="39">
        <v>22</v>
      </c>
      <c r="AQ34" s="53">
        <f>DATOS!$C$25</f>
        <v>14000</v>
      </c>
      <c r="AR34" s="53"/>
      <c r="AS34" s="53">
        <v>0</v>
      </c>
      <c r="AT34" s="53"/>
      <c r="AU34" s="40">
        <f>$AQ$13*DATOS!$C$27</f>
        <v>233.33333333333334</v>
      </c>
      <c r="AV34" s="40">
        <f t="shared" si="4"/>
        <v>233.33333333333334</v>
      </c>
      <c r="AW34" s="53">
        <f t="shared" si="11"/>
        <v>14000</v>
      </c>
      <c r="AX34" s="53"/>
    </row>
    <row r="35" spans="12:50" ht="15.75" thickTop="1" thickBot="1" x14ac:dyDescent="0.25">
      <c r="L35" s="29">
        <v>23</v>
      </c>
      <c r="M35" s="61">
        <f>DATOS!$C$25</f>
        <v>14000</v>
      </c>
      <c r="N35" s="61"/>
      <c r="O35" s="61">
        <v>0</v>
      </c>
      <c r="P35" s="61"/>
      <c r="Q35" s="30">
        <f>$M$13*DATOS!$C$27</f>
        <v>233.33333333333334</v>
      </c>
      <c r="R35" s="30">
        <f t="shared" si="1"/>
        <v>233.33333333333334</v>
      </c>
      <c r="S35" s="61">
        <f t="shared" si="10"/>
        <v>14000</v>
      </c>
      <c r="T35" s="61"/>
      <c r="V35" s="34">
        <v>23</v>
      </c>
      <c r="W35" s="60">
        <f>DATOS!$C$25</f>
        <v>14000</v>
      </c>
      <c r="X35" s="60"/>
      <c r="Y35" s="60">
        <v>0</v>
      </c>
      <c r="Z35" s="60"/>
      <c r="AA35" s="35">
        <f>$W$13*DATOS!$C$27</f>
        <v>233.33333333333334</v>
      </c>
      <c r="AB35" s="35">
        <f t="shared" si="2"/>
        <v>233.33333333333334</v>
      </c>
      <c r="AC35" s="60">
        <f t="shared" ref="AC35:AC47" si="12">W35</f>
        <v>14000</v>
      </c>
      <c r="AD35" s="60"/>
      <c r="AF35" s="36">
        <v>23</v>
      </c>
      <c r="AG35" s="54">
        <f>DATOS!$C$25</f>
        <v>14000</v>
      </c>
      <c r="AH35" s="54"/>
      <c r="AI35" s="54">
        <v>0</v>
      </c>
      <c r="AJ35" s="54"/>
      <c r="AK35" s="37">
        <f>$AG$13*DATOS!$C$27</f>
        <v>233.33333333333334</v>
      </c>
      <c r="AL35" s="37">
        <f t="shared" si="3"/>
        <v>233.33333333333334</v>
      </c>
      <c r="AM35" s="54">
        <f t="shared" si="8"/>
        <v>14000</v>
      </c>
      <c r="AN35" s="54"/>
      <c r="AP35" s="39">
        <v>23</v>
      </c>
      <c r="AQ35" s="53">
        <f>DATOS!$C$25</f>
        <v>14000</v>
      </c>
      <c r="AR35" s="53"/>
      <c r="AS35" s="53">
        <v>0</v>
      </c>
      <c r="AT35" s="53"/>
      <c r="AU35" s="40">
        <f>$AQ$13*DATOS!$C$27</f>
        <v>233.33333333333334</v>
      </c>
      <c r="AV35" s="40">
        <f t="shared" si="4"/>
        <v>233.33333333333334</v>
      </c>
      <c r="AW35" s="53">
        <f t="shared" si="11"/>
        <v>14000</v>
      </c>
      <c r="AX35" s="53"/>
    </row>
    <row r="36" spans="12:50" ht="15.75" thickTop="1" thickBot="1" x14ac:dyDescent="0.25">
      <c r="L36" s="29">
        <v>24</v>
      </c>
      <c r="M36" s="61">
        <f>DATOS!$C$25</f>
        <v>14000</v>
      </c>
      <c r="N36" s="61"/>
      <c r="O36" s="61">
        <f>DATOS!$C$25</f>
        <v>14000</v>
      </c>
      <c r="P36" s="61"/>
      <c r="Q36" s="30">
        <f>$M$13*DATOS!$C$27</f>
        <v>233.33333333333334</v>
      </c>
      <c r="R36" s="30">
        <f>O36+Q36</f>
        <v>14233.333333333334</v>
      </c>
      <c r="S36" s="61">
        <v>0</v>
      </c>
      <c r="T36" s="61"/>
      <c r="V36" s="34">
        <v>24</v>
      </c>
      <c r="W36" s="60">
        <f>DATOS!$C$25</f>
        <v>14000</v>
      </c>
      <c r="X36" s="60"/>
      <c r="Y36" s="60">
        <v>0</v>
      </c>
      <c r="Z36" s="60"/>
      <c r="AA36" s="35">
        <f>$W$13*DATOS!$C$27</f>
        <v>233.33333333333334</v>
      </c>
      <c r="AB36" s="35">
        <f t="shared" si="2"/>
        <v>233.33333333333334</v>
      </c>
      <c r="AC36" s="60">
        <f t="shared" si="12"/>
        <v>14000</v>
      </c>
      <c r="AD36" s="60"/>
      <c r="AF36" s="36">
        <v>24</v>
      </c>
      <c r="AG36" s="54">
        <f>DATOS!$C$25</f>
        <v>14000</v>
      </c>
      <c r="AH36" s="54"/>
      <c r="AI36" s="54">
        <v>0</v>
      </c>
      <c r="AJ36" s="54"/>
      <c r="AK36" s="37">
        <f>$AG$13*DATOS!$C$27</f>
        <v>233.33333333333334</v>
      </c>
      <c r="AL36" s="37">
        <f t="shared" si="3"/>
        <v>233.33333333333334</v>
      </c>
      <c r="AM36" s="54">
        <f t="shared" si="8"/>
        <v>14000</v>
      </c>
      <c r="AN36" s="54"/>
      <c r="AP36" s="39">
        <v>24</v>
      </c>
      <c r="AQ36" s="53">
        <f>DATOS!$C$25</f>
        <v>14000</v>
      </c>
      <c r="AR36" s="53"/>
      <c r="AS36" s="53">
        <v>0</v>
      </c>
      <c r="AT36" s="53"/>
      <c r="AU36" s="40">
        <f>$AQ$13*DATOS!$C$27</f>
        <v>233.33333333333334</v>
      </c>
      <c r="AV36" s="40">
        <f t="shared" si="4"/>
        <v>233.33333333333334</v>
      </c>
      <c r="AW36" s="53">
        <f t="shared" si="11"/>
        <v>14000</v>
      </c>
      <c r="AX36" s="53"/>
    </row>
    <row r="37" spans="12:50" ht="15.75" thickTop="1" thickBot="1" x14ac:dyDescent="0.25">
      <c r="V37" s="34">
        <v>25</v>
      </c>
      <c r="W37" s="60">
        <f>DATOS!$C$25</f>
        <v>14000</v>
      </c>
      <c r="X37" s="60"/>
      <c r="Y37" s="60">
        <v>0</v>
      </c>
      <c r="Z37" s="60"/>
      <c r="AA37" s="35">
        <f>$W$13*DATOS!$C$27</f>
        <v>233.33333333333334</v>
      </c>
      <c r="AB37" s="35">
        <f t="shared" si="2"/>
        <v>233.33333333333334</v>
      </c>
      <c r="AC37" s="60">
        <f t="shared" si="12"/>
        <v>14000</v>
      </c>
      <c r="AD37" s="60"/>
      <c r="AF37" s="36">
        <v>25</v>
      </c>
      <c r="AG37" s="54">
        <f>DATOS!$C$25</f>
        <v>14000</v>
      </c>
      <c r="AH37" s="54"/>
      <c r="AI37" s="54">
        <v>0</v>
      </c>
      <c r="AJ37" s="54"/>
      <c r="AK37" s="37">
        <f>$AG$13*DATOS!$C$27</f>
        <v>233.33333333333334</v>
      </c>
      <c r="AL37" s="37">
        <f t="shared" si="3"/>
        <v>233.33333333333334</v>
      </c>
      <c r="AM37" s="54">
        <f t="shared" si="8"/>
        <v>14000</v>
      </c>
      <c r="AN37" s="54"/>
      <c r="AP37" s="39">
        <v>25</v>
      </c>
      <c r="AQ37" s="53">
        <f>DATOS!$C$25</f>
        <v>14000</v>
      </c>
      <c r="AR37" s="53"/>
      <c r="AS37" s="53">
        <v>0</v>
      </c>
      <c r="AT37" s="53"/>
      <c r="AU37" s="40">
        <f>$AQ$13*DATOS!$C$27</f>
        <v>233.33333333333334</v>
      </c>
      <c r="AV37" s="40">
        <f t="shared" si="4"/>
        <v>233.33333333333334</v>
      </c>
      <c r="AW37" s="53">
        <f t="shared" si="11"/>
        <v>14000</v>
      </c>
      <c r="AX37" s="53"/>
    </row>
    <row r="38" spans="12:50" ht="15.75" thickTop="1" thickBot="1" x14ac:dyDescent="0.25">
      <c r="Q38" s="18">
        <f>SUM(Q13:Q36)</f>
        <v>5599.9999999999991</v>
      </c>
      <c r="V38" s="34">
        <v>26</v>
      </c>
      <c r="W38" s="60">
        <f>DATOS!$C$25</f>
        <v>14000</v>
      </c>
      <c r="X38" s="60"/>
      <c r="Y38" s="60">
        <v>0</v>
      </c>
      <c r="Z38" s="60"/>
      <c r="AA38" s="35">
        <f>$W$13*DATOS!$C$27</f>
        <v>233.33333333333334</v>
      </c>
      <c r="AB38" s="35">
        <f t="shared" si="2"/>
        <v>233.33333333333334</v>
      </c>
      <c r="AC38" s="60">
        <f t="shared" si="12"/>
        <v>14000</v>
      </c>
      <c r="AD38" s="60"/>
      <c r="AF38" s="36">
        <v>26</v>
      </c>
      <c r="AG38" s="54">
        <f>DATOS!$C$25</f>
        <v>14000</v>
      </c>
      <c r="AH38" s="54"/>
      <c r="AI38" s="54">
        <v>0</v>
      </c>
      <c r="AJ38" s="54"/>
      <c r="AK38" s="37">
        <f>$AG$13*DATOS!$C$27</f>
        <v>233.33333333333334</v>
      </c>
      <c r="AL38" s="37">
        <f t="shared" si="3"/>
        <v>233.33333333333334</v>
      </c>
      <c r="AM38" s="54">
        <f t="shared" si="8"/>
        <v>14000</v>
      </c>
      <c r="AN38" s="54"/>
      <c r="AP38" s="39">
        <v>26</v>
      </c>
      <c r="AQ38" s="53">
        <f>DATOS!$C$25</f>
        <v>14000</v>
      </c>
      <c r="AR38" s="53"/>
      <c r="AS38" s="53">
        <v>0</v>
      </c>
      <c r="AT38" s="53"/>
      <c r="AU38" s="40">
        <f>$AQ$13*DATOS!$C$27</f>
        <v>233.33333333333334</v>
      </c>
      <c r="AV38" s="40">
        <f t="shared" si="4"/>
        <v>233.33333333333334</v>
      </c>
      <c r="AW38" s="53">
        <f t="shared" si="11"/>
        <v>14000</v>
      </c>
      <c r="AX38" s="53"/>
    </row>
    <row r="39" spans="12:50" ht="15.75" thickTop="1" thickBot="1" x14ac:dyDescent="0.25">
      <c r="V39" s="34">
        <v>27</v>
      </c>
      <c r="W39" s="60">
        <f>DATOS!$C$25</f>
        <v>14000</v>
      </c>
      <c r="X39" s="60"/>
      <c r="Y39" s="60">
        <v>0</v>
      </c>
      <c r="Z39" s="60"/>
      <c r="AA39" s="35">
        <f>$W$13*DATOS!$C$27</f>
        <v>233.33333333333334</v>
      </c>
      <c r="AB39" s="35">
        <f t="shared" si="2"/>
        <v>233.33333333333334</v>
      </c>
      <c r="AC39" s="60">
        <f t="shared" si="12"/>
        <v>14000</v>
      </c>
      <c r="AD39" s="60"/>
      <c r="AF39" s="36">
        <v>27</v>
      </c>
      <c r="AG39" s="54">
        <f>DATOS!$C$25</f>
        <v>14000</v>
      </c>
      <c r="AH39" s="54"/>
      <c r="AI39" s="54">
        <v>0</v>
      </c>
      <c r="AJ39" s="54"/>
      <c r="AK39" s="37">
        <f>$AG$13*DATOS!$C$27</f>
        <v>233.33333333333334</v>
      </c>
      <c r="AL39" s="37">
        <f t="shared" si="3"/>
        <v>233.33333333333334</v>
      </c>
      <c r="AM39" s="54">
        <f t="shared" si="8"/>
        <v>14000</v>
      </c>
      <c r="AN39" s="54"/>
      <c r="AP39" s="39">
        <v>27</v>
      </c>
      <c r="AQ39" s="53">
        <f>DATOS!$C$25</f>
        <v>14000</v>
      </c>
      <c r="AR39" s="53"/>
      <c r="AS39" s="53">
        <v>0</v>
      </c>
      <c r="AT39" s="53"/>
      <c r="AU39" s="40">
        <f>$AQ$13*DATOS!$C$27</f>
        <v>233.33333333333334</v>
      </c>
      <c r="AV39" s="40">
        <f t="shared" si="4"/>
        <v>233.33333333333334</v>
      </c>
      <c r="AW39" s="53">
        <f t="shared" si="11"/>
        <v>14000</v>
      </c>
      <c r="AX39" s="53"/>
    </row>
    <row r="40" spans="12:50" ht="15.75" thickTop="1" thickBot="1" x14ac:dyDescent="0.25">
      <c r="V40" s="34">
        <v>28</v>
      </c>
      <c r="W40" s="60">
        <f>DATOS!$C$25</f>
        <v>14000</v>
      </c>
      <c r="X40" s="60"/>
      <c r="Y40" s="60">
        <v>0</v>
      </c>
      <c r="Z40" s="60"/>
      <c r="AA40" s="35">
        <f>$W$13*DATOS!$C$27</f>
        <v>233.33333333333334</v>
      </c>
      <c r="AB40" s="35">
        <f t="shared" si="2"/>
        <v>233.33333333333334</v>
      </c>
      <c r="AC40" s="60">
        <f t="shared" si="12"/>
        <v>14000</v>
      </c>
      <c r="AD40" s="60"/>
      <c r="AF40" s="36">
        <v>28</v>
      </c>
      <c r="AG40" s="54">
        <f>DATOS!$C$25</f>
        <v>14000</v>
      </c>
      <c r="AH40" s="54"/>
      <c r="AI40" s="54">
        <v>0</v>
      </c>
      <c r="AJ40" s="54"/>
      <c r="AK40" s="37">
        <f>$AG$13*DATOS!$C$27</f>
        <v>233.33333333333334</v>
      </c>
      <c r="AL40" s="37">
        <f t="shared" si="3"/>
        <v>233.33333333333334</v>
      </c>
      <c r="AM40" s="54">
        <f t="shared" si="8"/>
        <v>14000</v>
      </c>
      <c r="AN40" s="54"/>
      <c r="AP40" s="39">
        <v>28</v>
      </c>
      <c r="AQ40" s="53">
        <f>DATOS!$C$25</f>
        <v>14000</v>
      </c>
      <c r="AR40" s="53"/>
      <c r="AS40" s="53">
        <v>0</v>
      </c>
      <c r="AT40" s="53"/>
      <c r="AU40" s="40">
        <f>$AQ$13*DATOS!$C$27</f>
        <v>233.33333333333334</v>
      </c>
      <c r="AV40" s="40">
        <f t="shared" si="4"/>
        <v>233.33333333333334</v>
      </c>
      <c r="AW40" s="53">
        <f t="shared" si="11"/>
        <v>14000</v>
      </c>
      <c r="AX40" s="53"/>
    </row>
    <row r="41" spans="12:50" ht="15.75" thickTop="1" thickBot="1" x14ac:dyDescent="0.25">
      <c r="V41" s="34">
        <v>29</v>
      </c>
      <c r="W41" s="60">
        <f>DATOS!$C$25</f>
        <v>14000</v>
      </c>
      <c r="X41" s="60"/>
      <c r="Y41" s="60">
        <v>0</v>
      </c>
      <c r="Z41" s="60"/>
      <c r="AA41" s="35">
        <f>$W$13*DATOS!$C$27</f>
        <v>233.33333333333334</v>
      </c>
      <c r="AB41" s="35">
        <f t="shared" si="2"/>
        <v>233.33333333333334</v>
      </c>
      <c r="AC41" s="60">
        <f t="shared" si="12"/>
        <v>14000</v>
      </c>
      <c r="AD41" s="60"/>
      <c r="AF41" s="36">
        <v>29</v>
      </c>
      <c r="AG41" s="54">
        <f>DATOS!$C$25</f>
        <v>14000</v>
      </c>
      <c r="AH41" s="54"/>
      <c r="AI41" s="54">
        <v>0</v>
      </c>
      <c r="AJ41" s="54"/>
      <c r="AK41" s="37">
        <f>$AG$13*DATOS!$C$27</f>
        <v>233.33333333333334</v>
      </c>
      <c r="AL41" s="37">
        <f t="shared" si="3"/>
        <v>233.33333333333334</v>
      </c>
      <c r="AM41" s="54">
        <f t="shared" si="8"/>
        <v>14000</v>
      </c>
      <c r="AN41" s="54"/>
      <c r="AP41" s="39">
        <v>29</v>
      </c>
      <c r="AQ41" s="53">
        <f>DATOS!$C$25</f>
        <v>14000</v>
      </c>
      <c r="AR41" s="53"/>
      <c r="AS41" s="53">
        <v>0</v>
      </c>
      <c r="AT41" s="53"/>
      <c r="AU41" s="40">
        <f>$AQ$13*DATOS!$C$27</f>
        <v>233.33333333333334</v>
      </c>
      <c r="AV41" s="40">
        <f t="shared" si="4"/>
        <v>233.33333333333334</v>
      </c>
      <c r="AW41" s="53">
        <f t="shared" si="11"/>
        <v>14000</v>
      </c>
      <c r="AX41" s="53"/>
    </row>
    <row r="42" spans="12:50" ht="15.75" thickTop="1" thickBot="1" x14ac:dyDescent="0.25">
      <c r="V42" s="34">
        <v>30</v>
      </c>
      <c r="W42" s="60">
        <f>DATOS!$C$25</f>
        <v>14000</v>
      </c>
      <c r="X42" s="60"/>
      <c r="Y42" s="60">
        <v>0</v>
      </c>
      <c r="Z42" s="60"/>
      <c r="AA42" s="35">
        <f>$W$13*DATOS!$C$27</f>
        <v>233.33333333333334</v>
      </c>
      <c r="AB42" s="35">
        <f t="shared" si="2"/>
        <v>233.33333333333334</v>
      </c>
      <c r="AC42" s="60">
        <f t="shared" si="12"/>
        <v>14000</v>
      </c>
      <c r="AD42" s="60"/>
      <c r="AF42" s="36">
        <v>30</v>
      </c>
      <c r="AG42" s="54">
        <f>DATOS!$C$25</f>
        <v>14000</v>
      </c>
      <c r="AH42" s="54"/>
      <c r="AI42" s="54">
        <v>0</v>
      </c>
      <c r="AJ42" s="54"/>
      <c r="AK42" s="37">
        <f>$AG$13*DATOS!$C$27</f>
        <v>233.33333333333334</v>
      </c>
      <c r="AL42" s="37">
        <f t="shared" si="3"/>
        <v>233.33333333333334</v>
      </c>
      <c r="AM42" s="54">
        <f t="shared" si="8"/>
        <v>14000</v>
      </c>
      <c r="AN42" s="54"/>
      <c r="AP42" s="39">
        <v>30</v>
      </c>
      <c r="AQ42" s="53">
        <f>DATOS!$C$25</f>
        <v>14000</v>
      </c>
      <c r="AR42" s="53"/>
      <c r="AS42" s="53">
        <v>0</v>
      </c>
      <c r="AT42" s="53"/>
      <c r="AU42" s="40">
        <f>$AQ$13*DATOS!$C$27</f>
        <v>233.33333333333334</v>
      </c>
      <c r="AV42" s="40">
        <f t="shared" si="4"/>
        <v>233.33333333333334</v>
      </c>
      <c r="AW42" s="53">
        <f t="shared" si="11"/>
        <v>14000</v>
      </c>
      <c r="AX42" s="53"/>
    </row>
    <row r="43" spans="12:50" ht="15.75" thickTop="1" thickBot="1" x14ac:dyDescent="0.25">
      <c r="V43" s="34">
        <v>31</v>
      </c>
      <c r="W43" s="60">
        <f>DATOS!$C$25</f>
        <v>14000</v>
      </c>
      <c r="X43" s="60"/>
      <c r="Y43" s="60">
        <v>0</v>
      </c>
      <c r="Z43" s="60"/>
      <c r="AA43" s="35">
        <f>$W$13*DATOS!$C$27</f>
        <v>233.33333333333334</v>
      </c>
      <c r="AB43" s="35">
        <f t="shared" si="2"/>
        <v>233.33333333333334</v>
      </c>
      <c r="AC43" s="60">
        <f t="shared" si="12"/>
        <v>14000</v>
      </c>
      <c r="AD43" s="60"/>
      <c r="AF43" s="36">
        <v>31</v>
      </c>
      <c r="AG43" s="54">
        <f>DATOS!$C$25</f>
        <v>14000</v>
      </c>
      <c r="AH43" s="54"/>
      <c r="AI43" s="54">
        <v>0</v>
      </c>
      <c r="AJ43" s="54"/>
      <c r="AK43" s="37">
        <f>$AG$13*DATOS!$C$27</f>
        <v>233.33333333333334</v>
      </c>
      <c r="AL43" s="37">
        <f t="shared" si="3"/>
        <v>233.33333333333334</v>
      </c>
      <c r="AM43" s="54">
        <f t="shared" si="8"/>
        <v>14000</v>
      </c>
      <c r="AN43" s="54"/>
      <c r="AP43" s="39">
        <v>31</v>
      </c>
      <c r="AQ43" s="53">
        <f>DATOS!$C$25</f>
        <v>14000</v>
      </c>
      <c r="AR43" s="53"/>
      <c r="AS43" s="53">
        <v>0</v>
      </c>
      <c r="AT43" s="53"/>
      <c r="AU43" s="40">
        <f>$AQ$13*DATOS!$C$27</f>
        <v>233.33333333333334</v>
      </c>
      <c r="AV43" s="40">
        <f t="shared" si="4"/>
        <v>233.33333333333334</v>
      </c>
      <c r="AW43" s="53">
        <f t="shared" si="11"/>
        <v>14000</v>
      </c>
      <c r="AX43" s="53"/>
    </row>
    <row r="44" spans="12:50" ht="15.75" thickTop="1" thickBot="1" x14ac:dyDescent="0.25">
      <c r="V44" s="34">
        <v>32</v>
      </c>
      <c r="W44" s="60">
        <f>DATOS!$C$25</f>
        <v>14000</v>
      </c>
      <c r="X44" s="60"/>
      <c r="Y44" s="60">
        <v>0</v>
      </c>
      <c r="Z44" s="60"/>
      <c r="AA44" s="35">
        <f>$W$13*DATOS!$C$27</f>
        <v>233.33333333333334</v>
      </c>
      <c r="AB44" s="35">
        <f t="shared" si="2"/>
        <v>233.33333333333334</v>
      </c>
      <c r="AC44" s="60">
        <f t="shared" si="12"/>
        <v>14000</v>
      </c>
      <c r="AD44" s="60"/>
      <c r="AF44" s="36">
        <v>32</v>
      </c>
      <c r="AG44" s="54">
        <f>DATOS!$C$25</f>
        <v>14000</v>
      </c>
      <c r="AH44" s="54"/>
      <c r="AI44" s="54">
        <v>0</v>
      </c>
      <c r="AJ44" s="54"/>
      <c r="AK44" s="37">
        <f>$AG$13*DATOS!$C$27</f>
        <v>233.33333333333334</v>
      </c>
      <c r="AL44" s="37">
        <f t="shared" si="3"/>
        <v>233.33333333333334</v>
      </c>
      <c r="AM44" s="54">
        <f t="shared" si="8"/>
        <v>14000</v>
      </c>
      <c r="AN44" s="54"/>
      <c r="AP44" s="39">
        <v>32</v>
      </c>
      <c r="AQ44" s="53">
        <f>DATOS!$C$25</f>
        <v>14000</v>
      </c>
      <c r="AR44" s="53"/>
      <c r="AS44" s="53">
        <v>0</v>
      </c>
      <c r="AT44" s="53"/>
      <c r="AU44" s="40">
        <f>$AQ$13*DATOS!$C$27</f>
        <v>233.33333333333334</v>
      </c>
      <c r="AV44" s="40">
        <f t="shared" si="4"/>
        <v>233.33333333333334</v>
      </c>
      <c r="AW44" s="53">
        <f t="shared" si="11"/>
        <v>14000</v>
      </c>
      <c r="AX44" s="53"/>
    </row>
    <row r="45" spans="12:50" ht="15.75" thickTop="1" thickBot="1" x14ac:dyDescent="0.25">
      <c r="V45" s="34">
        <v>33</v>
      </c>
      <c r="W45" s="60">
        <f>DATOS!$C$25</f>
        <v>14000</v>
      </c>
      <c r="X45" s="60"/>
      <c r="Y45" s="60">
        <v>0</v>
      </c>
      <c r="Z45" s="60"/>
      <c r="AA45" s="35">
        <f>$W$13*DATOS!$C$27</f>
        <v>233.33333333333334</v>
      </c>
      <c r="AB45" s="35">
        <f t="shared" si="2"/>
        <v>233.33333333333334</v>
      </c>
      <c r="AC45" s="60">
        <f t="shared" si="12"/>
        <v>14000</v>
      </c>
      <c r="AD45" s="60"/>
      <c r="AF45" s="36">
        <v>33</v>
      </c>
      <c r="AG45" s="54">
        <f>DATOS!$C$25</f>
        <v>14000</v>
      </c>
      <c r="AH45" s="54"/>
      <c r="AI45" s="54">
        <v>0</v>
      </c>
      <c r="AJ45" s="54"/>
      <c r="AK45" s="37">
        <f>$AG$13*DATOS!$C$27</f>
        <v>233.33333333333334</v>
      </c>
      <c r="AL45" s="37">
        <f t="shared" si="3"/>
        <v>233.33333333333334</v>
      </c>
      <c r="AM45" s="54">
        <f t="shared" si="8"/>
        <v>14000</v>
      </c>
      <c r="AN45" s="54"/>
      <c r="AP45" s="39">
        <v>33</v>
      </c>
      <c r="AQ45" s="53">
        <f>DATOS!$C$25</f>
        <v>14000</v>
      </c>
      <c r="AR45" s="53"/>
      <c r="AS45" s="53">
        <v>0</v>
      </c>
      <c r="AT45" s="53"/>
      <c r="AU45" s="40">
        <f>$AQ$13*DATOS!$C$27</f>
        <v>233.33333333333334</v>
      </c>
      <c r="AV45" s="40">
        <f t="shared" ref="AV45:AV71" si="13">AU45</f>
        <v>233.33333333333334</v>
      </c>
      <c r="AW45" s="53">
        <f t="shared" si="11"/>
        <v>14000</v>
      </c>
      <c r="AX45" s="53"/>
    </row>
    <row r="46" spans="12:50" ht="15.75" thickTop="1" thickBot="1" x14ac:dyDescent="0.25">
      <c r="V46" s="34">
        <v>34</v>
      </c>
      <c r="W46" s="60">
        <f>DATOS!$C$25</f>
        <v>14000</v>
      </c>
      <c r="X46" s="60"/>
      <c r="Y46" s="60">
        <v>0</v>
      </c>
      <c r="Z46" s="60"/>
      <c r="AA46" s="35">
        <f>$W$13*DATOS!$C$27</f>
        <v>233.33333333333334</v>
      </c>
      <c r="AB46" s="35">
        <f t="shared" si="2"/>
        <v>233.33333333333334</v>
      </c>
      <c r="AC46" s="60">
        <f t="shared" si="12"/>
        <v>14000</v>
      </c>
      <c r="AD46" s="60"/>
      <c r="AF46" s="36">
        <v>34</v>
      </c>
      <c r="AG46" s="54">
        <f>DATOS!$C$25</f>
        <v>14000</v>
      </c>
      <c r="AH46" s="54"/>
      <c r="AI46" s="54">
        <v>0</v>
      </c>
      <c r="AJ46" s="54"/>
      <c r="AK46" s="37">
        <f>$AG$13*DATOS!$C$27</f>
        <v>233.33333333333334</v>
      </c>
      <c r="AL46" s="37">
        <f t="shared" si="3"/>
        <v>233.33333333333334</v>
      </c>
      <c r="AM46" s="54">
        <f t="shared" si="8"/>
        <v>14000</v>
      </c>
      <c r="AN46" s="54"/>
      <c r="AP46" s="39">
        <v>34</v>
      </c>
      <c r="AQ46" s="53">
        <f>DATOS!$C$25</f>
        <v>14000</v>
      </c>
      <c r="AR46" s="53"/>
      <c r="AS46" s="53">
        <v>0</v>
      </c>
      <c r="AT46" s="53"/>
      <c r="AU46" s="40">
        <f>$AQ$13*DATOS!$C$27</f>
        <v>233.33333333333334</v>
      </c>
      <c r="AV46" s="40">
        <f t="shared" si="13"/>
        <v>233.33333333333334</v>
      </c>
      <c r="AW46" s="53">
        <f t="shared" si="11"/>
        <v>14000</v>
      </c>
      <c r="AX46" s="53"/>
    </row>
    <row r="47" spans="12:50" ht="15.75" thickTop="1" thickBot="1" x14ac:dyDescent="0.25">
      <c r="V47" s="34">
        <v>35</v>
      </c>
      <c r="W47" s="60">
        <f>DATOS!$C$25</f>
        <v>14000</v>
      </c>
      <c r="X47" s="60"/>
      <c r="Y47" s="60">
        <v>0</v>
      </c>
      <c r="Z47" s="60"/>
      <c r="AA47" s="35">
        <f>$W$13*DATOS!$C$27</f>
        <v>233.33333333333334</v>
      </c>
      <c r="AB47" s="35">
        <f t="shared" si="2"/>
        <v>233.33333333333334</v>
      </c>
      <c r="AC47" s="60">
        <f t="shared" si="12"/>
        <v>14000</v>
      </c>
      <c r="AD47" s="60"/>
      <c r="AF47" s="36">
        <v>35</v>
      </c>
      <c r="AG47" s="54">
        <f>DATOS!$C$25</f>
        <v>14000</v>
      </c>
      <c r="AH47" s="54"/>
      <c r="AI47" s="54">
        <v>0</v>
      </c>
      <c r="AJ47" s="54"/>
      <c r="AK47" s="37">
        <f>$AG$13*DATOS!$C$27</f>
        <v>233.33333333333334</v>
      </c>
      <c r="AL47" s="37">
        <f t="shared" si="3"/>
        <v>233.33333333333334</v>
      </c>
      <c r="AM47" s="54">
        <f t="shared" ref="AM47:AM59" si="14">AG47</f>
        <v>14000</v>
      </c>
      <c r="AN47" s="54"/>
      <c r="AP47" s="39">
        <v>35</v>
      </c>
      <c r="AQ47" s="53">
        <f>DATOS!$C$25</f>
        <v>14000</v>
      </c>
      <c r="AR47" s="53"/>
      <c r="AS47" s="53">
        <v>0</v>
      </c>
      <c r="AT47" s="53"/>
      <c r="AU47" s="40">
        <f>$AQ$13*DATOS!$C$27</f>
        <v>233.33333333333334</v>
      </c>
      <c r="AV47" s="40">
        <f t="shared" si="13"/>
        <v>233.33333333333334</v>
      </c>
      <c r="AW47" s="53">
        <f t="shared" si="11"/>
        <v>14000</v>
      </c>
      <c r="AX47" s="53"/>
    </row>
    <row r="48" spans="12:50" ht="15.75" thickTop="1" thickBot="1" x14ac:dyDescent="0.25">
      <c r="V48" s="34">
        <v>36</v>
      </c>
      <c r="W48" s="60">
        <f>DATOS!$C$25</f>
        <v>14000</v>
      </c>
      <c r="X48" s="60"/>
      <c r="Y48" s="60">
        <f>DATOS!$C$25</f>
        <v>14000</v>
      </c>
      <c r="Z48" s="60"/>
      <c r="AA48" s="35">
        <f>$W$13*DATOS!$C$27</f>
        <v>233.33333333333334</v>
      </c>
      <c r="AB48" s="35">
        <f>Y48+AA48</f>
        <v>14233.333333333334</v>
      </c>
      <c r="AC48" s="60">
        <v>0</v>
      </c>
      <c r="AD48" s="60"/>
      <c r="AF48" s="36">
        <v>36</v>
      </c>
      <c r="AG48" s="54">
        <f>DATOS!$C$25</f>
        <v>14000</v>
      </c>
      <c r="AH48" s="54"/>
      <c r="AI48" s="54">
        <v>0</v>
      </c>
      <c r="AJ48" s="54"/>
      <c r="AK48" s="37">
        <f>$AG$13*DATOS!$C$27</f>
        <v>233.33333333333334</v>
      </c>
      <c r="AL48" s="37">
        <f t="shared" si="3"/>
        <v>233.33333333333334</v>
      </c>
      <c r="AM48" s="54">
        <f t="shared" si="14"/>
        <v>14000</v>
      </c>
      <c r="AN48" s="54"/>
      <c r="AP48" s="39">
        <v>36</v>
      </c>
      <c r="AQ48" s="53">
        <f>DATOS!$C$25</f>
        <v>14000</v>
      </c>
      <c r="AR48" s="53"/>
      <c r="AS48" s="53">
        <v>0</v>
      </c>
      <c r="AT48" s="53"/>
      <c r="AU48" s="40">
        <f>$AQ$13*DATOS!$C$27</f>
        <v>233.33333333333334</v>
      </c>
      <c r="AV48" s="40">
        <f t="shared" si="13"/>
        <v>233.33333333333334</v>
      </c>
      <c r="AW48" s="53">
        <f t="shared" si="11"/>
        <v>14000</v>
      </c>
      <c r="AX48" s="53"/>
    </row>
    <row r="49" spans="27:50" ht="15.75" thickTop="1" thickBot="1" x14ac:dyDescent="0.25">
      <c r="AF49" s="36">
        <v>37</v>
      </c>
      <c r="AG49" s="54">
        <f>DATOS!$C$25</f>
        <v>14000</v>
      </c>
      <c r="AH49" s="54"/>
      <c r="AI49" s="54">
        <v>0</v>
      </c>
      <c r="AJ49" s="54"/>
      <c r="AK49" s="37">
        <f>$AG$13*DATOS!$C$27</f>
        <v>233.33333333333334</v>
      </c>
      <c r="AL49" s="37">
        <f t="shared" si="3"/>
        <v>233.33333333333334</v>
      </c>
      <c r="AM49" s="54">
        <f t="shared" si="14"/>
        <v>14000</v>
      </c>
      <c r="AN49" s="54"/>
      <c r="AP49" s="39">
        <v>37</v>
      </c>
      <c r="AQ49" s="53">
        <f>DATOS!$C$25</f>
        <v>14000</v>
      </c>
      <c r="AR49" s="53"/>
      <c r="AS49" s="53">
        <v>0</v>
      </c>
      <c r="AT49" s="53"/>
      <c r="AU49" s="40">
        <f>$AQ$13*DATOS!$C$27</f>
        <v>233.33333333333334</v>
      </c>
      <c r="AV49" s="40">
        <f t="shared" si="13"/>
        <v>233.33333333333334</v>
      </c>
      <c r="AW49" s="53">
        <f t="shared" si="11"/>
        <v>14000</v>
      </c>
      <c r="AX49" s="53"/>
    </row>
    <row r="50" spans="27:50" ht="15.75" thickTop="1" thickBot="1" x14ac:dyDescent="0.25">
      <c r="AA50" s="38">
        <f>SUM(AA13:AA48)</f>
        <v>8399.9999999999964</v>
      </c>
      <c r="AF50" s="36">
        <v>38</v>
      </c>
      <c r="AG50" s="54">
        <f>DATOS!$C$25</f>
        <v>14000</v>
      </c>
      <c r="AH50" s="54"/>
      <c r="AI50" s="54">
        <v>0</v>
      </c>
      <c r="AJ50" s="54"/>
      <c r="AK50" s="37">
        <f>$AG$13*DATOS!$C$27</f>
        <v>233.33333333333334</v>
      </c>
      <c r="AL50" s="37">
        <f t="shared" si="3"/>
        <v>233.33333333333334</v>
      </c>
      <c r="AM50" s="54">
        <f t="shared" si="14"/>
        <v>14000</v>
      </c>
      <c r="AN50" s="54"/>
      <c r="AP50" s="39">
        <v>38</v>
      </c>
      <c r="AQ50" s="53">
        <f>DATOS!$C$25</f>
        <v>14000</v>
      </c>
      <c r="AR50" s="53"/>
      <c r="AS50" s="53">
        <v>0</v>
      </c>
      <c r="AT50" s="53"/>
      <c r="AU50" s="40">
        <f>$AQ$13*DATOS!$C$27</f>
        <v>233.33333333333334</v>
      </c>
      <c r="AV50" s="40">
        <f t="shared" si="13"/>
        <v>233.33333333333334</v>
      </c>
      <c r="AW50" s="53">
        <f t="shared" si="11"/>
        <v>14000</v>
      </c>
      <c r="AX50" s="53"/>
    </row>
    <row r="51" spans="27:50" ht="15.75" thickTop="1" thickBot="1" x14ac:dyDescent="0.25">
      <c r="AF51" s="36">
        <v>39</v>
      </c>
      <c r="AG51" s="54">
        <f>DATOS!$C$25</f>
        <v>14000</v>
      </c>
      <c r="AH51" s="54"/>
      <c r="AI51" s="54">
        <v>0</v>
      </c>
      <c r="AJ51" s="54"/>
      <c r="AK51" s="37">
        <f>$AG$13*DATOS!$C$27</f>
        <v>233.33333333333334</v>
      </c>
      <c r="AL51" s="37">
        <f t="shared" si="3"/>
        <v>233.33333333333334</v>
      </c>
      <c r="AM51" s="54">
        <f t="shared" si="14"/>
        <v>14000</v>
      </c>
      <c r="AN51" s="54"/>
      <c r="AP51" s="39">
        <v>39</v>
      </c>
      <c r="AQ51" s="53">
        <f>DATOS!$C$25</f>
        <v>14000</v>
      </c>
      <c r="AR51" s="53"/>
      <c r="AS51" s="53">
        <v>0</v>
      </c>
      <c r="AT51" s="53"/>
      <c r="AU51" s="40">
        <f>$AQ$13*DATOS!$C$27</f>
        <v>233.33333333333334</v>
      </c>
      <c r="AV51" s="40">
        <f t="shared" si="13"/>
        <v>233.33333333333334</v>
      </c>
      <c r="AW51" s="53">
        <f t="shared" si="11"/>
        <v>14000</v>
      </c>
      <c r="AX51" s="53"/>
    </row>
    <row r="52" spans="27:50" ht="15.75" thickTop="1" thickBot="1" x14ac:dyDescent="0.25">
      <c r="AF52" s="36">
        <v>40</v>
      </c>
      <c r="AG52" s="54">
        <f>DATOS!$C$25</f>
        <v>14000</v>
      </c>
      <c r="AH52" s="54"/>
      <c r="AI52" s="54">
        <v>0</v>
      </c>
      <c r="AJ52" s="54"/>
      <c r="AK52" s="37">
        <f>$AG$13*DATOS!$C$27</f>
        <v>233.33333333333334</v>
      </c>
      <c r="AL52" s="37">
        <f t="shared" si="3"/>
        <v>233.33333333333334</v>
      </c>
      <c r="AM52" s="54">
        <f t="shared" si="14"/>
        <v>14000</v>
      </c>
      <c r="AN52" s="54"/>
      <c r="AP52" s="39">
        <v>40</v>
      </c>
      <c r="AQ52" s="53">
        <f>DATOS!$C$25</f>
        <v>14000</v>
      </c>
      <c r="AR52" s="53"/>
      <c r="AS52" s="53">
        <v>0</v>
      </c>
      <c r="AT52" s="53"/>
      <c r="AU52" s="40">
        <f>$AQ$13*DATOS!$C$27</f>
        <v>233.33333333333334</v>
      </c>
      <c r="AV52" s="40">
        <f t="shared" si="13"/>
        <v>233.33333333333334</v>
      </c>
      <c r="AW52" s="53">
        <f t="shared" si="11"/>
        <v>14000</v>
      </c>
      <c r="AX52" s="53"/>
    </row>
    <row r="53" spans="27:50" ht="15.75" thickTop="1" thickBot="1" x14ac:dyDescent="0.25">
      <c r="AF53" s="36">
        <v>41</v>
      </c>
      <c r="AG53" s="54">
        <f>DATOS!$C$25</f>
        <v>14000</v>
      </c>
      <c r="AH53" s="54"/>
      <c r="AI53" s="54">
        <v>0</v>
      </c>
      <c r="AJ53" s="54"/>
      <c r="AK53" s="37">
        <f>$AG$13*DATOS!$C$27</f>
        <v>233.33333333333334</v>
      </c>
      <c r="AL53" s="37">
        <f t="shared" si="3"/>
        <v>233.33333333333334</v>
      </c>
      <c r="AM53" s="54">
        <f t="shared" si="14"/>
        <v>14000</v>
      </c>
      <c r="AN53" s="54"/>
      <c r="AP53" s="39">
        <v>41</v>
      </c>
      <c r="AQ53" s="53">
        <f>DATOS!$C$25</f>
        <v>14000</v>
      </c>
      <c r="AR53" s="53"/>
      <c r="AS53" s="53">
        <v>0</v>
      </c>
      <c r="AT53" s="53"/>
      <c r="AU53" s="40">
        <f>$AQ$13*DATOS!$C$27</f>
        <v>233.33333333333334</v>
      </c>
      <c r="AV53" s="40">
        <f t="shared" si="13"/>
        <v>233.33333333333334</v>
      </c>
      <c r="AW53" s="53">
        <f t="shared" si="11"/>
        <v>14000</v>
      </c>
      <c r="AX53" s="53"/>
    </row>
    <row r="54" spans="27:50" ht="15.75" thickTop="1" thickBot="1" x14ac:dyDescent="0.25">
      <c r="AF54" s="36">
        <v>42</v>
      </c>
      <c r="AG54" s="54">
        <f>DATOS!$C$25</f>
        <v>14000</v>
      </c>
      <c r="AH54" s="54"/>
      <c r="AI54" s="54">
        <v>0</v>
      </c>
      <c r="AJ54" s="54"/>
      <c r="AK54" s="37">
        <f>$AG$13*DATOS!$C$27</f>
        <v>233.33333333333334</v>
      </c>
      <c r="AL54" s="37">
        <f t="shared" si="3"/>
        <v>233.33333333333334</v>
      </c>
      <c r="AM54" s="54">
        <f t="shared" si="14"/>
        <v>14000</v>
      </c>
      <c r="AN54" s="54"/>
      <c r="AP54" s="39">
        <v>42</v>
      </c>
      <c r="AQ54" s="53">
        <f>DATOS!$C$25</f>
        <v>14000</v>
      </c>
      <c r="AR54" s="53"/>
      <c r="AS54" s="53">
        <v>0</v>
      </c>
      <c r="AT54" s="53"/>
      <c r="AU54" s="40">
        <f>$AQ$13*DATOS!$C$27</f>
        <v>233.33333333333334</v>
      </c>
      <c r="AV54" s="40">
        <f t="shared" si="13"/>
        <v>233.33333333333334</v>
      </c>
      <c r="AW54" s="53">
        <f t="shared" si="11"/>
        <v>14000</v>
      </c>
      <c r="AX54" s="53"/>
    </row>
    <row r="55" spans="27:50" ht="15.75" thickTop="1" thickBot="1" x14ac:dyDescent="0.25">
      <c r="AF55" s="36">
        <v>43</v>
      </c>
      <c r="AG55" s="54">
        <f>DATOS!$C$25</f>
        <v>14000</v>
      </c>
      <c r="AH55" s="54"/>
      <c r="AI55" s="54">
        <v>0</v>
      </c>
      <c r="AJ55" s="54"/>
      <c r="AK55" s="37">
        <f>$AG$13*DATOS!$C$27</f>
        <v>233.33333333333334</v>
      </c>
      <c r="AL55" s="37">
        <f t="shared" si="3"/>
        <v>233.33333333333334</v>
      </c>
      <c r="AM55" s="54">
        <f t="shared" si="14"/>
        <v>14000</v>
      </c>
      <c r="AN55" s="54"/>
      <c r="AP55" s="39">
        <v>43</v>
      </c>
      <c r="AQ55" s="53">
        <f>DATOS!$C$25</f>
        <v>14000</v>
      </c>
      <c r="AR55" s="53"/>
      <c r="AS55" s="53">
        <v>0</v>
      </c>
      <c r="AT55" s="53"/>
      <c r="AU55" s="40">
        <f>$AQ$13*DATOS!$C$27</f>
        <v>233.33333333333334</v>
      </c>
      <c r="AV55" s="40">
        <f t="shared" si="13"/>
        <v>233.33333333333334</v>
      </c>
      <c r="AW55" s="53">
        <f t="shared" si="11"/>
        <v>14000</v>
      </c>
      <c r="AX55" s="53"/>
    </row>
    <row r="56" spans="27:50" ht="15.75" thickTop="1" thickBot="1" x14ac:dyDescent="0.25">
      <c r="AF56" s="36">
        <v>44</v>
      </c>
      <c r="AG56" s="54">
        <f>DATOS!$C$25</f>
        <v>14000</v>
      </c>
      <c r="AH56" s="54"/>
      <c r="AI56" s="54">
        <v>0</v>
      </c>
      <c r="AJ56" s="54"/>
      <c r="AK56" s="37">
        <f>$AG$13*DATOS!$C$27</f>
        <v>233.33333333333334</v>
      </c>
      <c r="AL56" s="37">
        <f t="shared" si="3"/>
        <v>233.33333333333334</v>
      </c>
      <c r="AM56" s="54">
        <f t="shared" si="14"/>
        <v>14000</v>
      </c>
      <c r="AN56" s="54"/>
      <c r="AP56" s="39">
        <v>44</v>
      </c>
      <c r="AQ56" s="53">
        <f>DATOS!$C$25</f>
        <v>14000</v>
      </c>
      <c r="AR56" s="53"/>
      <c r="AS56" s="53">
        <v>0</v>
      </c>
      <c r="AT56" s="53"/>
      <c r="AU56" s="40">
        <f>$AQ$13*DATOS!$C$27</f>
        <v>233.33333333333334</v>
      </c>
      <c r="AV56" s="40">
        <f t="shared" si="13"/>
        <v>233.33333333333334</v>
      </c>
      <c r="AW56" s="53">
        <f t="shared" si="11"/>
        <v>14000</v>
      </c>
      <c r="AX56" s="53"/>
    </row>
    <row r="57" spans="27:50" ht="15.75" thickTop="1" thickBot="1" x14ac:dyDescent="0.25">
      <c r="AF57" s="36">
        <v>45</v>
      </c>
      <c r="AG57" s="54">
        <f>DATOS!$C$25</f>
        <v>14000</v>
      </c>
      <c r="AH57" s="54"/>
      <c r="AI57" s="54">
        <v>0</v>
      </c>
      <c r="AJ57" s="54"/>
      <c r="AK57" s="37">
        <f>$AG$13*DATOS!$C$27</f>
        <v>233.33333333333334</v>
      </c>
      <c r="AL57" s="37">
        <f t="shared" si="3"/>
        <v>233.33333333333334</v>
      </c>
      <c r="AM57" s="54">
        <f t="shared" si="14"/>
        <v>14000</v>
      </c>
      <c r="AN57" s="54"/>
      <c r="AP57" s="39">
        <v>45</v>
      </c>
      <c r="AQ57" s="53">
        <f>DATOS!$C$25</f>
        <v>14000</v>
      </c>
      <c r="AR57" s="53"/>
      <c r="AS57" s="53">
        <v>0</v>
      </c>
      <c r="AT57" s="53"/>
      <c r="AU57" s="40">
        <f>$AQ$13*DATOS!$C$27</f>
        <v>233.33333333333334</v>
      </c>
      <c r="AV57" s="40">
        <f t="shared" si="13"/>
        <v>233.33333333333334</v>
      </c>
      <c r="AW57" s="53">
        <f t="shared" si="11"/>
        <v>14000</v>
      </c>
      <c r="AX57" s="53"/>
    </row>
    <row r="58" spans="27:50" ht="15.75" thickTop="1" thickBot="1" x14ac:dyDescent="0.25">
      <c r="AF58" s="36">
        <v>46</v>
      </c>
      <c r="AG58" s="54">
        <f>DATOS!$C$25</f>
        <v>14000</v>
      </c>
      <c r="AH58" s="54"/>
      <c r="AI58" s="54">
        <v>0</v>
      </c>
      <c r="AJ58" s="54"/>
      <c r="AK58" s="37">
        <f>$AG$13*DATOS!$C$27</f>
        <v>233.33333333333334</v>
      </c>
      <c r="AL58" s="37">
        <f t="shared" si="3"/>
        <v>233.33333333333334</v>
      </c>
      <c r="AM58" s="54">
        <f t="shared" si="14"/>
        <v>14000</v>
      </c>
      <c r="AN58" s="54"/>
      <c r="AP58" s="39">
        <v>46</v>
      </c>
      <c r="AQ58" s="53">
        <f>DATOS!$C$25</f>
        <v>14000</v>
      </c>
      <c r="AR58" s="53"/>
      <c r="AS58" s="53">
        <v>0</v>
      </c>
      <c r="AT58" s="53"/>
      <c r="AU58" s="40">
        <f>$AQ$13*DATOS!$C$27</f>
        <v>233.33333333333334</v>
      </c>
      <c r="AV58" s="40">
        <f t="shared" si="13"/>
        <v>233.33333333333334</v>
      </c>
      <c r="AW58" s="53">
        <f t="shared" si="11"/>
        <v>14000</v>
      </c>
      <c r="AX58" s="53"/>
    </row>
    <row r="59" spans="27:50" ht="15.75" thickTop="1" thickBot="1" x14ac:dyDescent="0.25">
      <c r="AF59" s="36">
        <v>47</v>
      </c>
      <c r="AG59" s="54">
        <f>DATOS!$C$25</f>
        <v>14000</v>
      </c>
      <c r="AH59" s="54"/>
      <c r="AI59" s="54">
        <v>0</v>
      </c>
      <c r="AJ59" s="54"/>
      <c r="AK59" s="37">
        <f>$AG$13*DATOS!$C$27</f>
        <v>233.33333333333334</v>
      </c>
      <c r="AL59" s="37">
        <f t="shared" si="3"/>
        <v>233.33333333333334</v>
      </c>
      <c r="AM59" s="54">
        <f t="shared" si="14"/>
        <v>14000</v>
      </c>
      <c r="AN59" s="54"/>
      <c r="AP59" s="39">
        <v>47</v>
      </c>
      <c r="AQ59" s="53">
        <f>DATOS!$C$25</f>
        <v>14000</v>
      </c>
      <c r="AR59" s="53"/>
      <c r="AS59" s="53">
        <v>0</v>
      </c>
      <c r="AT59" s="53"/>
      <c r="AU59" s="40">
        <f>$AQ$13*DATOS!$C$27</f>
        <v>233.33333333333334</v>
      </c>
      <c r="AV59" s="40">
        <f t="shared" si="13"/>
        <v>233.33333333333334</v>
      </c>
      <c r="AW59" s="53">
        <f t="shared" si="11"/>
        <v>14000</v>
      </c>
      <c r="AX59" s="53"/>
    </row>
    <row r="60" spans="27:50" ht="15.75" thickTop="1" thickBot="1" x14ac:dyDescent="0.25">
      <c r="AF60" s="36">
        <v>48</v>
      </c>
      <c r="AG60" s="54">
        <f>DATOS!$C$25</f>
        <v>14000</v>
      </c>
      <c r="AH60" s="54"/>
      <c r="AI60" s="54">
        <f>DATOS!$C$25</f>
        <v>14000</v>
      </c>
      <c r="AJ60" s="54"/>
      <c r="AK60" s="37">
        <f>$AG$13*DATOS!$C$27</f>
        <v>233.33333333333334</v>
      </c>
      <c r="AL60" s="37">
        <f>AI60+AK60</f>
        <v>14233.333333333334</v>
      </c>
      <c r="AM60" s="54">
        <v>0</v>
      </c>
      <c r="AN60" s="54"/>
      <c r="AP60" s="39">
        <v>48</v>
      </c>
      <c r="AQ60" s="53">
        <f>DATOS!$C$25</f>
        <v>14000</v>
      </c>
      <c r="AR60" s="53"/>
      <c r="AS60" s="53">
        <v>0</v>
      </c>
      <c r="AT60" s="53"/>
      <c r="AU60" s="40">
        <f>$AQ$13*DATOS!$C$27</f>
        <v>233.33333333333334</v>
      </c>
      <c r="AV60" s="40">
        <f t="shared" si="13"/>
        <v>233.33333333333334</v>
      </c>
      <c r="AW60" s="53">
        <f t="shared" si="11"/>
        <v>14000</v>
      </c>
      <c r="AX60" s="53"/>
    </row>
    <row r="61" spans="27:50" ht="15.75" thickTop="1" thickBot="1" x14ac:dyDescent="0.25">
      <c r="AP61" s="39">
        <v>49</v>
      </c>
      <c r="AQ61" s="53">
        <f>DATOS!$C$25</f>
        <v>14000</v>
      </c>
      <c r="AR61" s="53"/>
      <c r="AS61" s="53">
        <v>0</v>
      </c>
      <c r="AT61" s="53"/>
      <c r="AU61" s="40">
        <f>$AQ$13*DATOS!$C$27</f>
        <v>233.33333333333334</v>
      </c>
      <c r="AV61" s="40">
        <f t="shared" si="13"/>
        <v>233.33333333333334</v>
      </c>
      <c r="AW61" s="53">
        <f t="shared" si="11"/>
        <v>14000</v>
      </c>
      <c r="AX61" s="53"/>
    </row>
    <row r="62" spans="27:50" ht="15.75" thickTop="1" thickBot="1" x14ac:dyDescent="0.25">
      <c r="AK62" s="38">
        <f>SUM(AK13:AK60)</f>
        <v>11200.000000000004</v>
      </c>
      <c r="AP62" s="39">
        <v>50</v>
      </c>
      <c r="AQ62" s="53">
        <f>DATOS!$C$25</f>
        <v>14000</v>
      </c>
      <c r="AR62" s="53"/>
      <c r="AS62" s="53">
        <v>0</v>
      </c>
      <c r="AT62" s="53"/>
      <c r="AU62" s="40">
        <f>$AQ$13*DATOS!$C$27</f>
        <v>233.33333333333334</v>
      </c>
      <c r="AV62" s="40">
        <f t="shared" si="13"/>
        <v>233.33333333333334</v>
      </c>
      <c r="AW62" s="53">
        <f t="shared" si="11"/>
        <v>14000</v>
      </c>
      <c r="AX62" s="53"/>
    </row>
    <row r="63" spans="27:50" ht="15.75" thickTop="1" thickBot="1" x14ac:dyDescent="0.25">
      <c r="AP63" s="39">
        <v>51</v>
      </c>
      <c r="AQ63" s="53">
        <f>DATOS!$C$25</f>
        <v>14000</v>
      </c>
      <c r="AR63" s="53"/>
      <c r="AS63" s="53">
        <v>0</v>
      </c>
      <c r="AT63" s="53"/>
      <c r="AU63" s="40">
        <f>$AQ$13*DATOS!$C$27</f>
        <v>233.33333333333334</v>
      </c>
      <c r="AV63" s="40">
        <f t="shared" si="13"/>
        <v>233.33333333333334</v>
      </c>
      <c r="AW63" s="53">
        <f t="shared" si="11"/>
        <v>14000</v>
      </c>
      <c r="AX63" s="53"/>
    </row>
    <row r="64" spans="27:50" ht="15.75" thickTop="1" thickBot="1" x14ac:dyDescent="0.25">
      <c r="AP64" s="39">
        <v>52</v>
      </c>
      <c r="AQ64" s="53">
        <f>DATOS!$C$25</f>
        <v>14000</v>
      </c>
      <c r="AR64" s="53"/>
      <c r="AS64" s="53">
        <v>0</v>
      </c>
      <c r="AT64" s="53"/>
      <c r="AU64" s="40">
        <f>$AQ$13*DATOS!$C$27</f>
        <v>233.33333333333334</v>
      </c>
      <c r="AV64" s="40">
        <f t="shared" si="13"/>
        <v>233.33333333333334</v>
      </c>
      <c r="AW64" s="53">
        <f t="shared" si="11"/>
        <v>14000</v>
      </c>
      <c r="AX64" s="53"/>
    </row>
    <row r="65" spans="42:50" ht="15.75" thickTop="1" thickBot="1" x14ac:dyDescent="0.25">
      <c r="AP65" s="39">
        <v>53</v>
      </c>
      <c r="AQ65" s="53">
        <f>DATOS!$C$25</f>
        <v>14000</v>
      </c>
      <c r="AR65" s="53"/>
      <c r="AS65" s="53">
        <v>0</v>
      </c>
      <c r="AT65" s="53"/>
      <c r="AU65" s="40">
        <f>$AQ$13*DATOS!$C$27</f>
        <v>233.33333333333334</v>
      </c>
      <c r="AV65" s="40">
        <f t="shared" si="13"/>
        <v>233.33333333333334</v>
      </c>
      <c r="AW65" s="53">
        <f t="shared" si="11"/>
        <v>14000</v>
      </c>
      <c r="AX65" s="53"/>
    </row>
    <row r="66" spans="42:50" ht="15.75" thickTop="1" thickBot="1" x14ac:dyDescent="0.25">
      <c r="AP66" s="39">
        <v>54</v>
      </c>
      <c r="AQ66" s="53">
        <f>DATOS!$C$25</f>
        <v>14000</v>
      </c>
      <c r="AR66" s="53"/>
      <c r="AS66" s="53">
        <v>0</v>
      </c>
      <c r="AT66" s="53"/>
      <c r="AU66" s="40">
        <f>$AQ$13*DATOS!$C$27</f>
        <v>233.33333333333334</v>
      </c>
      <c r="AV66" s="40">
        <f t="shared" si="13"/>
        <v>233.33333333333334</v>
      </c>
      <c r="AW66" s="53">
        <f t="shared" si="11"/>
        <v>14000</v>
      </c>
      <c r="AX66" s="53"/>
    </row>
    <row r="67" spans="42:50" ht="15.75" thickTop="1" thickBot="1" x14ac:dyDescent="0.25">
      <c r="AP67" s="39">
        <v>55</v>
      </c>
      <c r="AQ67" s="53">
        <f>DATOS!$C$25</f>
        <v>14000</v>
      </c>
      <c r="AR67" s="53"/>
      <c r="AS67" s="53">
        <v>0</v>
      </c>
      <c r="AT67" s="53"/>
      <c r="AU67" s="40">
        <f>$AQ$13*DATOS!$C$27</f>
        <v>233.33333333333334</v>
      </c>
      <c r="AV67" s="40">
        <f t="shared" si="13"/>
        <v>233.33333333333334</v>
      </c>
      <c r="AW67" s="53">
        <f t="shared" si="11"/>
        <v>14000</v>
      </c>
      <c r="AX67" s="53"/>
    </row>
    <row r="68" spans="42:50" ht="15.75" thickTop="1" thickBot="1" x14ac:dyDescent="0.25">
      <c r="AP68" s="39">
        <v>56</v>
      </c>
      <c r="AQ68" s="53">
        <f>DATOS!$C$25</f>
        <v>14000</v>
      </c>
      <c r="AR68" s="53"/>
      <c r="AS68" s="53">
        <v>0</v>
      </c>
      <c r="AT68" s="53"/>
      <c r="AU68" s="40">
        <f>$AQ$13*DATOS!$C$27</f>
        <v>233.33333333333334</v>
      </c>
      <c r="AV68" s="40">
        <f t="shared" si="13"/>
        <v>233.33333333333334</v>
      </c>
      <c r="AW68" s="53">
        <f t="shared" si="11"/>
        <v>14000</v>
      </c>
      <c r="AX68" s="53"/>
    </row>
    <row r="69" spans="42:50" ht="15.75" thickTop="1" thickBot="1" x14ac:dyDescent="0.25">
      <c r="AP69" s="39">
        <v>57</v>
      </c>
      <c r="AQ69" s="53">
        <f>DATOS!$C$25</f>
        <v>14000</v>
      </c>
      <c r="AR69" s="53"/>
      <c r="AS69" s="53">
        <v>0</v>
      </c>
      <c r="AT69" s="53"/>
      <c r="AU69" s="40">
        <f>$AQ$13*DATOS!$C$27</f>
        <v>233.33333333333334</v>
      </c>
      <c r="AV69" s="40">
        <f t="shared" si="13"/>
        <v>233.33333333333334</v>
      </c>
      <c r="AW69" s="53">
        <f t="shared" si="11"/>
        <v>14000</v>
      </c>
      <c r="AX69" s="53"/>
    </row>
    <row r="70" spans="42:50" ht="15.75" thickTop="1" thickBot="1" x14ac:dyDescent="0.25">
      <c r="AP70" s="39">
        <v>58</v>
      </c>
      <c r="AQ70" s="53">
        <f>DATOS!$C$25</f>
        <v>14000</v>
      </c>
      <c r="AR70" s="53"/>
      <c r="AS70" s="53">
        <v>0</v>
      </c>
      <c r="AT70" s="53"/>
      <c r="AU70" s="40">
        <f>$AQ$13*DATOS!$C$27</f>
        <v>233.33333333333334</v>
      </c>
      <c r="AV70" s="40">
        <f t="shared" si="13"/>
        <v>233.33333333333334</v>
      </c>
      <c r="AW70" s="53">
        <f t="shared" si="11"/>
        <v>14000</v>
      </c>
      <c r="AX70" s="53"/>
    </row>
    <row r="71" spans="42:50" ht="15.75" thickTop="1" thickBot="1" x14ac:dyDescent="0.25">
      <c r="AP71" s="39">
        <v>59</v>
      </c>
      <c r="AQ71" s="53">
        <f>DATOS!$C$25</f>
        <v>14000</v>
      </c>
      <c r="AR71" s="53"/>
      <c r="AS71" s="53">
        <v>0</v>
      </c>
      <c r="AT71" s="53"/>
      <c r="AU71" s="40">
        <f>$AQ$13*DATOS!$C$27</f>
        <v>233.33333333333334</v>
      </c>
      <c r="AV71" s="40">
        <f t="shared" si="13"/>
        <v>233.33333333333334</v>
      </c>
      <c r="AW71" s="53">
        <f t="shared" si="11"/>
        <v>14000</v>
      </c>
      <c r="AX71" s="53"/>
    </row>
    <row r="72" spans="42:50" ht="15.75" thickTop="1" thickBot="1" x14ac:dyDescent="0.25">
      <c r="AP72" s="39">
        <v>60</v>
      </c>
      <c r="AQ72" s="53">
        <f>DATOS!$C$25</f>
        <v>14000</v>
      </c>
      <c r="AR72" s="53"/>
      <c r="AS72" s="53">
        <f>DATOS!$C$25</f>
        <v>14000</v>
      </c>
      <c r="AT72" s="53"/>
      <c r="AU72" s="40">
        <f>$AQ$13*DATOS!$C$27</f>
        <v>233.33333333333334</v>
      </c>
      <c r="AV72" s="40">
        <f>AS72+AU72</f>
        <v>14233.333333333334</v>
      </c>
      <c r="AW72" s="53">
        <v>0</v>
      </c>
      <c r="AX72" s="53"/>
    </row>
    <row r="73" spans="42:50" ht="15" thickTop="1" x14ac:dyDescent="0.2"/>
    <row r="74" spans="42:50" x14ac:dyDescent="0.2">
      <c r="AU74" s="18">
        <f>SUM(AU13:AU72)</f>
        <v>14000.000000000011</v>
      </c>
    </row>
  </sheetData>
  <mergeCells count="565">
    <mergeCell ref="B27:D27"/>
    <mergeCell ref="C28:D28"/>
    <mergeCell ref="C29:D29"/>
    <mergeCell ref="C30:D30"/>
    <mergeCell ref="C31:D31"/>
    <mergeCell ref="S12:T12"/>
    <mergeCell ref="W12:X12"/>
    <mergeCell ref="Y12:Z12"/>
    <mergeCell ref="B11:J11"/>
    <mergeCell ref="L11:T11"/>
    <mergeCell ref="V11:AD11"/>
    <mergeCell ref="I15:J15"/>
    <mergeCell ref="M15:N15"/>
    <mergeCell ref="O15:P15"/>
    <mergeCell ref="S15:T15"/>
    <mergeCell ref="W15:X15"/>
    <mergeCell ref="Y15:Z15"/>
    <mergeCell ref="Y14:Z14"/>
    <mergeCell ref="C18:D18"/>
    <mergeCell ref="E18:F18"/>
    <mergeCell ref="I18:J18"/>
    <mergeCell ref="M18:N18"/>
    <mergeCell ref="O18:P18"/>
    <mergeCell ref="S18:T18"/>
    <mergeCell ref="AF11:AN11"/>
    <mergeCell ref="AP11:AX11"/>
    <mergeCell ref="C12:D12"/>
    <mergeCell ref="E12:F12"/>
    <mergeCell ref="I12:J12"/>
    <mergeCell ref="M12:N12"/>
    <mergeCell ref="O12:P12"/>
    <mergeCell ref="AM12:AN12"/>
    <mergeCell ref="AQ12:AR12"/>
    <mergeCell ref="AS12:AT12"/>
    <mergeCell ref="AW12:AX12"/>
    <mergeCell ref="AC12:AD12"/>
    <mergeCell ref="AG12:AH12"/>
    <mergeCell ref="AI12:AJ12"/>
    <mergeCell ref="AW13:AX13"/>
    <mergeCell ref="C14:D14"/>
    <mergeCell ref="E14:F14"/>
    <mergeCell ref="I14:J14"/>
    <mergeCell ref="M14:N14"/>
    <mergeCell ref="O14:P14"/>
    <mergeCell ref="S14:T14"/>
    <mergeCell ref="W14:X14"/>
    <mergeCell ref="W13:X13"/>
    <mergeCell ref="Y13:Z13"/>
    <mergeCell ref="AC13:AD13"/>
    <mergeCell ref="AG13:AH13"/>
    <mergeCell ref="AI13:AJ13"/>
    <mergeCell ref="AM13:AN13"/>
    <mergeCell ref="AS14:AT14"/>
    <mergeCell ref="AW14:AX14"/>
    <mergeCell ref="AC14:AD14"/>
    <mergeCell ref="AG14:AH14"/>
    <mergeCell ref="AI14:AJ14"/>
    <mergeCell ref="AM14:AN14"/>
    <mergeCell ref="AQ14:AR14"/>
    <mergeCell ref="C13:D13"/>
    <mergeCell ref="E13:F13"/>
    <mergeCell ref="I13:J13"/>
    <mergeCell ref="AQ13:AR13"/>
    <mergeCell ref="AS13:AT13"/>
    <mergeCell ref="M13:N13"/>
    <mergeCell ref="O13:P13"/>
    <mergeCell ref="S13:T13"/>
    <mergeCell ref="AG16:AH16"/>
    <mergeCell ref="AI16:AJ16"/>
    <mergeCell ref="AM16:AN16"/>
    <mergeCell ref="AQ16:AR16"/>
    <mergeCell ref="AS16:AT16"/>
    <mergeCell ref="AW16:AX16"/>
    <mergeCell ref="AW15:AX15"/>
    <mergeCell ref="C16:D16"/>
    <mergeCell ref="E16:F16"/>
    <mergeCell ref="I16:J16"/>
    <mergeCell ref="M16:N16"/>
    <mergeCell ref="O16:P16"/>
    <mergeCell ref="S16:T16"/>
    <mergeCell ref="W16:X16"/>
    <mergeCell ref="Y16:Z16"/>
    <mergeCell ref="AC16:AD16"/>
    <mergeCell ref="AC15:AD15"/>
    <mergeCell ref="AG15:AH15"/>
    <mergeCell ref="AI15:AJ15"/>
    <mergeCell ref="AM15:AN15"/>
    <mergeCell ref="AQ15:AR15"/>
    <mergeCell ref="AS15:AT15"/>
    <mergeCell ref="C15:D15"/>
    <mergeCell ref="E15:F15"/>
    <mergeCell ref="W18:X18"/>
    <mergeCell ref="W17:X17"/>
    <mergeCell ref="Y17:Z17"/>
    <mergeCell ref="C17:D17"/>
    <mergeCell ref="E17:F17"/>
    <mergeCell ref="I17:J17"/>
    <mergeCell ref="M17:N17"/>
    <mergeCell ref="O17:P17"/>
    <mergeCell ref="S17:T17"/>
    <mergeCell ref="Y18:Z18"/>
    <mergeCell ref="AQ17:AR17"/>
    <mergeCell ref="AS17:AT17"/>
    <mergeCell ref="AW17:AX17"/>
    <mergeCell ref="AC17:AD17"/>
    <mergeCell ref="AG17:AH17"/>
    <mergeCell ref="AI17:AJ17"/>
    <mergeCell ref="AM17:AN17"/>
    <mergeCell ref="AS18:AT18"/>
    <mergeCell ref="AW18:AX18"/>
    <mergeCell ref="AC18:AD18"/>
    <mergeCell ref="AG18:AH18"/>
    <mergeCell ref="AI18:AJ18"/>
    <mergeCell ref="AM18:AN18"/>
    <mergeCell ref="AQ18:AR18"/>
    <mergeCell ref="AW22:AX22"/>
    <mergeCell ref="AS20:AT20"/>
    <mergeCell ref="AW20:AX20"/>
    <mergeCell ref="AW21:AX21"/>
    <mergeCell ref="AQ22:AR22"/>
    <mergeCell ref="M19:N19"/>
    <mergeCell ref="O19:P19"/>
    <mergeCell ref="S19:T19"/>
    <mergeCell ref="W19:X19"/>
    <mergeCell ref="Y19:Z19"/>
    <mergeCell ref="AW19:AX19"/>
    <mergeCell ref="AC19:AD19"/>
    <mergeCell ref="AG19:AH19"/>
    <mergeCell ref="AI19:AJ19"/>
    <mergeCell ref="AM19:AN19"/>
    <mergeCell ref="AQ19:AR19"/>
    <mergeCell ref="AS19:AT19"/>
    <mergeCell ref="W20:X20"/>
    <mergeCell ref="Y20:Z20"/>
    <mergeCell ref="AC20:AD20"/>
    <mergeCell ref="AG20:AH20"/>
    <mergeCell ref="AI20:AJ20"/>
    <mergeCell ref="AM20:AN20"/>
    <mergeCell ref="AQ20:AR20"/>
    <mergeCell ref="W23:X23"/>
    <mergeCell ref="Y23:Z23"/>
    <mergeCell ref="Y22:Z22"/>
    <mergeCell ref="AQ21:AR21"/>
    <mergeCell ref="AS21:AT21"/>
    <mergeCell ref="C22:D22"/>
    <mergeCell ref="E22:F22"/>
    <mergeCell ref="I22:J22"/>
    <mergeCell ref="M22:N22"/>
    <mergeCell ref="O22:P22"/>
    <mergeCell ref="S22:T22"/>
    <mergeCell ref="W22:X22"/>
    <mergeCell ref="W21:X21"/>
    <mergeCell ref="Y21:Z21"/>
    <mergeCell ref="AC21:AD21"/>
    <mergeCell ref="AG21:AH21"/>
    <mergeCell ref="AI21:AJ21"/>
    <mergeCell ref="AM21:AN21"/>
    <mergeCell ref="S21:T21"/>
    <mergeCell ref="AS22:AT22"/>
    <mergeCell ref="AC22:AD22"/>
    <mergeCell ref="AG22:AH22"/>
    <mergeCell ref="AI22:AJ22"/>
    <mergeCell ref="AM22:AN22"/>
    <mergeCell ref="C19:D19"/>
    <mergeCell ref="E19:F19"/>
    <mergeCell ref="I19:J19"/>
    <mergeCell ref="C20:D20"/>
    <mergeCell ref="E20:F20"/>
    <mergeCell ref="I20:J20"/>
    <mergeCell ref="M20:N20"/>
    <mergeCell ref="O20:P20"/>
    <mergeCell ref="S20:T20"/>
    <mergeCell ref="I23:J23"/>
    <mergeCell ref="M23:N23"/>
    <mergeCell ref="O23:P23"/>
    <mergeCell ref="S23:T23"/>
    <mergeCell ref="C21:D21"/>
    <mergeCell ref="E21:F21"/>
    <mergeCell ref="I21:J21"/>
    <mergeCell ref="M21:N21"/>
    <mergeCell ref="O21:P21"/>
    <mergeCell ref="AG24:AH24"/>
    <mergeCell ref="AI24:AJ24"/>
    <mergeCell ref="AM24:AN24"/>
    <mergeCell ref="AQ24:AR24"/>
    <mergeCell ref="AS24:AT24"/>
    <mergeCell ref="AW24:AX24"/>
    <mergeCell ref="AW23:AX23"/>
    <mergeCell ref="C24:D24"/>
    <mergeCell ref="E24:F24"/>
    <mergeCell ref="I24:J24"/>
    <mergeCell ref="M24:N24"/>
    <mergeCell ref="O24:P24"/>
    <mergeCell ref="S24:T24"/>
    <mergeCell ref="W24:X24"/>
    <mergeCell ref="Y24:Z24"/>
    <mergeCell ref="AC24:AD24"/>
    <mergeCell ref="AC23:AD23"/>
    <mergeCell ref="AG23:AH23"/>
    <mergeCell ref="AI23:AJ23"/>
    <mergeCell ref="AM23:AN23"/>
    <mergeCell ref="AQ23:AR23"/>
    <mergeCell ref="AS23:AT23"/>
    <mergeCell ref="C23:D23"/>
    <mergeCell ref="E23:F23"/>
    <mergeCell ref="AW25:AX25"/>
    <mergeCell ref="M25:N25"/>
    <mergeCell ref="O25:P25"/>
    <mergeCell ref="S25:T25"/>
    <mergeCell ref="W25:X25"/>
    <mergeCell ref="Y25:Z25"/>
    <mergeCell ref="AC25:AD25"/>
    <mergeCell ref="AG26:AH26"/>
    <mergeCell ref="AI26:AJ26"/>
    <mergeCell ref="AM26:AN26"/>
    <mergeCell ref="AQ26:AR26"/>
    <mergeCell ref="AS26:AT26"/>
    <mergeCell ref="AW26:AX26"/>
    <mergeCell ref="M26:N26"/>
    <mergeCell ref="O26:P26"/>
    <mergeCell ref="S26:T26"/>
    <mergeCell ref="W26:X26"/>
    <mergeCell ref="Y26:Z26"/>
    <mergeCell ref="AC26:AD26"/>
    <mergeCell ref="AG25:AH25"/>
    <mergeCell ref="AI25:AJ25"/>
    <mergeCell ref="AM25:AN25"/>
    <mergeCell ref="AQ25:AR25"/>
    <mergeCell ref="AS25:AT25"/>
    <mergeCell ref="AG27:AH27"/>
    <mergeCell ref="AI27:AJ27"/>
    <mergeCell ref="AM27:AN27"/>
    <mergeCell ref="AQ27:AR27"/>
    <mergeCell ref="AS27:AT27"/>
    <mergeCell ref="AW27:AX27"/>
    <mergeCell ref="M27:N27"/>
    <mergeCell ref="O27:P27"/>
    <mergeCell ref="S27:T27"/>
    <mergeCell ref="W27:X27"/>
    <mergeCell ref="Y27:Z27"/>
    <mergeCell ref="AC27:AD27"/>
    <mergeCell ref="AG28:AH28"/>
    <mergeCell ref="AI28:AJ28"/>
    <mergeCell ref="AM28:AN28"/>
    <mergeCell ref="AQ28:AR28"/>
    <mergeCell ref="AS28:AT28"/>
    <mergeCell ref="AW28:AX28"/>
    <mergeCell ref="M28:N28"/>
    <mergeCell ref="O28:P28"/>
    <mergeCell ref="S28:T28"/>
    <mergeCell ref="W28:X28"/>
    <mergeCell ref="Y28:Z28"/>
    <mergeCell ref="AC28:AD28"/>
    <mergeCell ref="AG29:AH29"/>
    <mergeCell ref="AI29:AJ29"/>
    <mergeCell ref="AM29:AN29"/>
    <mergeCell ref="AQ29:AR29"/>
    <mergeCell ref="AS29:AT29"/>
    <mergeCell ref="AW29:AX29"/>
    <mergeCell ref="M29:N29"/>
    <mergeCell ref="O29:P29"/>
    <mergeCell ref="S29:T29"/>
    <mergeCell ref="W29:X29"/>
    <mergeCell ref="Y29:Z29"/>
    <mergeCell ref="AC29:AD29"/>
    <mergeCell ref="AG30:AH30"/>
    <mergeCell ref="AI30:AJ30"/>
    <mergeCell ref="AM30:AN30"/>
    <mergeCell ref="AQ30:AR30"/>
    <mergeCell ref="AS30:AT30"/>
    <mergeCell ref="AW30:AX30"/>
    <mergeCell ref="M30:N30"/>
    <mergeCell ref="O30:P30"/>
    <mergeCell ref="S30:T30"/>
    <mergeCell ref="W30:X30"/>
    <mergeCell ref="Y30:Z30"/>
    <mergeCell ref="AC30:AD30"/>
    <mergeCell ref="AG31:AH31"/>
    <mergeCell ref="AI31:AJ31"/>
    <mergeCell ref="AM31:AN31"/>
    <mergeCell ref="AQ31:AR31"/>
    <mergeCell ref="AS31:AT31"/>
    <mergeCell ref="AW31:AX31"/>
    <mergeCell ref="M31:N31"/>
    <mergeCell ref="O31:P31"/>
    <mergeCell ref="S31:T31"/>
    <mergeCell ref="W31:X31"/>
    <mergeCell ref="Y31:Z31"/>
    <mergeCell ref="AC31:AD31"/>
    <mergeCell ref="AG32:AH32"/>
    <mergeCell ref="AI32:AJ32"/>
    <mergeCell ref="AM32:AN32"/>
    <mergeCell ref="AQ32:AR32"/>
    <mergeCell ref="AS32:AT32"/>
    <mergeCell ref="AW32:AX32"/>
    <mergeCell ref="M32:N32"/>
    <mergeCell ref="O32:P32"/>
    <mergeCell ref="S32:T32"/>
    <mergeCell ref="W32:X32"/>
    <mergeCell ref="Y32:Z32"/>
    <mergeCell ref="AC32:AD32"/>
    <mergeCell ref="AG33:AH33"/>
    <mergeCell ref="AI33:AJ33"/>
    <mergeCell ref="AM33:AN33"/>
    <mergeCell ref="AQ33:AR33"/>
    <mergeCell ref="AS33:AT33"/>
    <mergeCell ref="AW33:AX33"/>
    <mergeCell ref="M33:N33"/>
    <mergeCell ref="O33:P33"/>
    <mergeCell ref="S33:T33"/>
    <mergeCell ref="W33:X33"/>
    <mergeCell ref="Y33:Z33"/>
    <mergeCell ref="AC33:AD33"/>
    <mergeCell ref="AG34:AH34"/>
    <mergeCell ref="AI34:AJ34"/>
    <mergeCell ref="AM34:AN34"/>
    <mergeCell ref="AQ34:AR34"/>
    <mergeCell ref="AS34:AT34"/>
    <mergeCell ref="AW34:AX34"/>
    <mergeCell ref="M34:N34"/>
    <mergeCell ref="O34:P34"/>
    <mergeCell ref="S34:T34"/>
    <mergeCell ref="W34:X34"/>
    <mergeCell ref="Y34:Z34"/>
    <mergeCell ref="AC34:AD34"/>
    <mergeCell ref="AG35:AH35"/>
    <mergeCell ref="AI35:AJ35"/>
    <mergeCell ref="AM35:AN35"/>
    <mergeCell ref="AQ35:AR35"/>
    <mergeCell ref="AS35:AT35"/>
    <mergeCell ref="AW35:AX35"/>
    <mergeCell ref="M35:N35"/>
    <mergeCell ref="O35:P35"/>
    <mergeCell ref="S35:T35"/>
    <mergeCell ref="W35:X35"/>
    <mergeCell ref="Y35:Z35"/>
    <mergeCell ref="AC35:AD35"/>
    <mergeCell ref="AG36:AH36"/>
    <mergeCell ref="AI36:AJ36"/>
    <mergeCell ref="AM36:AN36"/>
    <mergeCell ref="AQ36:AR36"/>
    <mergeCell ref="AS36:AT36"/>
    <mergeCell ref="AW36:AX36"/>
    <mergeCell ref="M36:N36"/>
    <mergeCell ref="O36:P36"/>
    <mergeCell ref="S36:T36"/>
    <mergeCell ref="W36:X36"/>
    <mergeCell ref="Y36:Z36"/>
    <mergeCell ref="AC36:AD36"/>
    <mergeCell ref="AQ37:AR37"/>
    <mergeCell ref="AS37:AT37"/>
    <mergeCell ref="AW37:AX37"/>
    <mergeCell ref="W38:X38"/>
    <mergeCell ref="Y38:Z38"/>
    <mergeCell ref="AC38:AD38"/>
    <mergeCell ref="AG38:AH38"/>
    <mergeCell ref="AI38:AJ38"/>
    <mergeCell ref="AM38:AN38"/>
    <mergeCell ref="AQ38:AR38"/>
    <mergeCell ref="W37:X37"/>
    <mergeCell ref="Y37:Z37"/>
    <mergeCell ref="AC37:AD37"/>
    <mergeCell ref="AG37:AH37"/>
    <mergeCell ref="AI37:AJ37"/>
    <mergeCell ref="AM37:AN37"/>
    <mergeCell ref="AS38:AT38"/>
    <mergeCell ref="AW38:AX38"/>
    <mergeCell ref="W39:X39"/>
    <mergeCell ref="Y39:Z39"/>
    <mergeCell ref="AC39:AD39"/>
    <mergeCell ref="AG39:AH39"/>
    <mergeCell ref="AI39:AJ39"/>
    <mergeCell ref="AM39:AN39"/>
    <mergeCell ref="AQ39:AR39"/>
    <mergeCell ref="AS39:AT39"/>
    <mergeCell ref="AW39:AX39"/>
    <mergeCell ref="W40:X40"/>
    <mergeCell ref="Y40:Z40"/>
    <mergeCell ref="AC40:AD40"/>
    <mergeCell ref="AG40:AH40"/>
    <mergeCell ref="AI40:AJ40"/>
    <mergeCell ref="AM40:AN40"/>
    <mergeCell ref="AQ40:AR40"/>
    <mergeCell ref="AS40:AT40"/>
    <mergeCell ref="AW40:AX40"/>
    <mergeCell ref="AQ41:AR41"/>
    <mergeCell ref="AS41:AT41"/>
    <mergeCell ref="AW41:AX41"/>
    <mergeCell ref="W42:X42"/>
    <mergeCell ref="Y42:Z42"/>
    <mergeCell ref="AC42:AD42"/>
    <mergeCell ref="AG42:AH42"/>
    <mergeCell ref="AI42:AJ42"/>
    <mergeCell ref="AM42:AN42"/>
    <mergeCell ref="AQ42:AR42"/>
    <mergeCell ref="W41:X41"/>
    <mergeCell ref="Y41:Z41"/>
    <mergeCell ref="AC41:AD41"/>
    <mergeCell ref="AG41:AH41"/>
    <mergeCell ref="AI41:AJ41"/>
    <mergeCell ref="AM41:AN41"/>
    <mergeCell ref="AS42:AT42"/>
    <mergeCell ref="AW42:AX42"/>
    <mergeCell ref="W43:X43"/>
    <mergeCell ref="Y43:Z43"/>
    <mergeCell ref="AC43:AD43"/>
    <mergeCell ref="AG43:AH43"/>
    <mergeCell ref="AI43:AJ43"/>
    <mergeCell ref="AM43:AN43"/>
    <mergeCell ref="AQ43:AR43"/>
    <mergeCell ref="AS43:AT43"/>
    <mergeCell ref="AW43:AX43"/>
    <mergeCell ref="W44:X44"/>
    <mergeCell ref="Y44:Z44"/>
    <mergeCell ref="AC44:AD44"/>
    <mergeCell ref="AG44:AH44"/>
    <mergeCell ref="AI44:AJ44"/>
    <mergeCell ref="AM44:AN44"/>
    <mergeCell ref="AQ44:AR44"/>
    <mergeCell ref="AS44:AT44"/>
    <mergeCell ref="AW44:AX44"/>
    <mergeCell ref="AQ45:AR45"/>
    <mergeCell ref="AS45:AT45"/>
    <mergeCell ref="AW45:AX45"/>
    <mergeCell ref="W46:X46"/>
    <mergeCell ref="Y46:Z46"/>
    <mergeCell ref="AC46:AD46"/>
    <mergeCell ref="AG46:AH46"/>
    <mergeCell ref="AI46:AJ46"/>
    <mergeCell ref="AM46:AN46"/>
    <mergeCell ref="AQ46:AR46"/>
    <mergeCell ref="W45:X45"/>
    <mergeCell ref="Y45:Z45"/>
    <mergeCell ref="AC45:AD45"/>
    <mergeCell ref="AG45:AH45"/>
    <mergeCell ref="AI45:AJ45"/>
    <mergeCell ref="AM45:AN45"/>
    <mergeCell ref="AS46:AT46"/>
    <mergeCell ref="AW46:AX46"/>
    <mergeCell ref="W47:X47"/>
    <mergeCell ref="Y47:Z47"/>
    <mergeCell ref="AC47:AD47"/>
    <mergeCell ref="AG47:AH47"/>
    <mergeCell ref="AI47:AJ47"/>
    <mergeCell ref="AM47:AN47"/>
    <mergeCell ref="AQ47:AR47"/>
    <mergeCell ref="AS47:AT47"/>
    <mergeCell ref="AW47:AX47"/>
    <mergeCell ref="W48:X48"/>
    <mergeCell ref="Y48:Z48"/>
    <mergeCell ref="AC48:AD48"/>
    <mergeCell ref="AG48:AH48"/>
    <mergeCell ref="AI48:AJ48"/>
    <mergeCell ref="AM48:AN48"/>
    <mergeCell ref="AQ48:AR48"/>
    <mergeCell ref="AS48:AT48"/>
    <mergeCell ref="AW48:AX48"/>
    <mergeCell ref="AG50:AH50"/>
    <mergeCell ref="AI50:AJ50"/>
    <mergeCell ref="AM50:AN50"/>
    <mergeCell ref="AQ50:AR50"/>
    <mergeCell ref="AS50:AT50"/>
    <mergeCell ref="AW50:AX50"/>
    <mergeCell ref="AG49:AH49"/>
    <mergeCell ref="AI49:AJ49"/>
    <mergeCell ref="AM49:AN49"/>
    <mergeCell ref="AQ49:AR49"/>
    <mergeCell ref="AS49:AT49"/>
    <mergeCell ref="AW49:AX49"/>
    <mergeCell ref="AG52:AH52"/>
    <mergeCell ref="AI52:AJ52"/>
    <mergeCell ref="AM52:AN52"/>
    <mergeCell ref="AQ52:AR52"/>
    <mergeCell ref="AS52:AT52"/>
    <mergeCell ref="AW52:AX52"/>
    <mergeCell ref="AG51:AH51"/>
    <mergeCell ref="AI51:AJ51"/>
    <mergeCell ref="AM51:AN51"/>
    <mergeCell ref="AQ51:AR51"/>
    <mergeCell ref="AS51:AT51"/>
    <mergeCell ref="AW51:AX51"/>
    <mergeCell ref="AG54:AH54"/>
    <mergeCell ref="AI54:AJ54"/>
    <mergeCell ref="AM54:AN54"/>
    <mergeCell ref="AQ54:AR54"/>
    <mergeCell ref="AS54:AT54"/>
    <mergeCell ref="AW54:AX54"/>
    <mergeCell ref="AG53:AH53"/>
    <mergeCell ref="AI53:AJ53"/>
    <mergeCell ref="AM53:AN53"/>
    <mergeCell ref="AQ53:AR53"/>
    <mergeCell ref="AS53:AT53"/>
    <mergeCell ref="AW53:AX53"/>
    <mergeCell ref="AG56:AH56"/>
    <mergeCell ref="AI56:AJ56"/>
    <mergeCell ref="AM56:AN56"/>
    <mergeCell ref="AQ56:AR56"/>
    <mergeCell ref="AS56:AT56"/>
    <mergeCell ref="AW56:AX56"/>
    <mergeCell ref="AG55:AH55"/>
    <mergeCell ref="AI55:AJ55"/>
    <mergeCell ref="AM55:AN55"/>
    <mergeCell ref="AQ55:AR55"/>
    <mergeCell ref="AS55:AT55"/>
    <mergeCell ref="AW55:AX55"/>
    <mergeCell ref="AG58:AH58"/>
    <mergeCell ref="AI58:AJ58"/>
    <mergeCell ref="AM58:AN58"/>
    <mergeCell ref="AQ58:AR58"/>
    <mergeCell ref="AS58:AT58"/>
    <mergeCell ref="AW58:AX58"/>
    <mergeCell ref="AG57:AH57"/>
    <mergeCell ref="AI57:AJ57"/>
    <mergeCell ref="AM57:AN57"/>
    <mergeCell ref="AQ57:AR57"/>
    <mergeCell ref="AS57:AT57"/>
    <mergeCell ref="AW57:AX57"/>
    <mergeCell ref="AG60:AH60"/>
    <mergeCell ref="AI60:AJ60"/>
    <mergeCell ref="AM60:AN60"/>
    <mergeCell ref="AQ60:AR60"/>
    <mergeCell ref="AS60:AT60"/>
    <mergeCell ref="AW60:AX60"/>
    <mergeCell ref="AG59:AH59"/>
    <mergeCell ref="AI59:AJ59"/>
    <mergeCell ref="AM59:AN59"/>
    <mergeCell ref="AQ59:AR59"/>
    <mergeCell ref="AS59:AT59"/>
    <mergeCell ref="AW59:AX59"/>
    <mergeCell ref="AQ63:AR63"/>
    <mergeCell ref="AS63:AT63"/>
    <mergeCell ref="AW63:AX63"/>
    <mergeCell ref="AQ64:AR64"/>
    <mergeCell ref="AS64:AT64"/>
    <mergeCell ref="AW64:AX64"/>
    <mergeCell ref="AQ61:AR61"/>
    <mergeCell ref="AS61:AT61"/>
    <mergeCell ref="AW61:AX61"/>
    <mergeCell ref="AQ62:AR62"/>
    <mergeCell ref="AS62:AT62"/>
    <mergeCell ref="AW62:AX62"/>
    <mergeCell ref="AQ67:AR67"/>
    <mergeCell ref="AS67:AT67"/>
    <mergeCell ref="AW67:AX67"/>
    <mergeCell ref="AQ68:AR68"/>
    <mergeCell ref="AS68:AT68"/>
    <mergeCell ref="AW68:AX68"/>
    <mergeCell ref="AQ65:AR65"/>
    <mergeCell ref="AS65:AT65"/>
    <mergeCell ref="AW65:AX65"/>
    <mergeCell ref="AQ66:AR66"/>
    <mergeCell ref="AS66:AT66"/>
    <mergeCell ref="AW66:AX66"/>
    <mergeCell ref="AQ71:AR71"/>
    <mergeCell ref="AS71:AT71"/>
    <mergeCell ref="AW71:AX71"/>
    <mergeCell ref="AQ72:AR72"/>
    <mergeCell ref="AS72:AT72"/>
    <mergeCell ref="AW72:AX72"/>
    <mergeCell ref="AQ69:AR69"/>
    <mergeCell ref="AS69:AT69"/>
    <mergeCell ref="AW69:AX69"/>
    <mergeCell ref="AQ70:AR70"/>
    <mergeCell ref="AS70:AT70"/>
    <mergeCell ref="AW70:AX70"/>
  </mergeCells>
  <pageMargins left="0.7" right="0.7" top="0.75" bottom="0.75" header="0.3" footer="0.3"/>
  <drawing r:id="rId1"/>
  <picture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7CAF79-7284-4525-80B2-A7BFDED36E08}">
  <dimension ref="B5:X50"/>
  <sheetViews>
    <sheetView showGridLines="0" tabSelected="1" zoomScale="80" zoomScaleNormal="80" workbookViewId="0"/>
  </sheetViews>
  <sheetFormatPr baseColWidth="10" defaultRowHeight="14.25" x14ac:dyDescent="0.2"/>
  <cols>
    <col min="2" max="2" width="25.625" customWidth="1"/>
  </cols>
  <sheetData>
    <row r="5" spans="2:4" ht="15.75" customHeight="1" x14ac:dyDescent="0.2"/>
    <row r="6" spans="2:4" ht="17.25" customHeight="1" x14ac:dyDescent="0.2"/>
    <row r="7" spans="2:4" ht="17.25" customHeight="1" x14ac:dyDescent="0.2"/>
    <row r="8" spans="2:4" ht="15.75" x14ac:dyDescent="0.2">
      <c r="B8" s="51"/>
      <c r="C8" s="51"/>
      <c r="D8" s="51"/>
    </row>
    <row r="10" spans="2:4" ht="16.5" customHeight="1" x14ac:dyDescent="0.2"/>
    <row r="16" spans="2:4" ht="31.5" customHeight="1" thickBot="1" x14ac:dyDescent="0.25"/>
    <row r="17" spans="2:24" ht="17.25" customHeight="1" thickTop="1" thickBot="1" x14ac:dyDescent="0.3">
      <c r="B17" s="80" t="s">
        <v>20</v>
      </c>
      <c r="C17" s="81"/>
      <c r="D17" s="81"/>
      <c r="E17" s="81"/>
      <c r="F17" s="81"/>
      <c r="G17" s="81"/>
      <c r="H17" s="81"/>
      <c r="I17" s="81"/>
      <c r="J17" s="81"/>
      <c r="K17" s="82"/>
    </row>
    <row r="18" spans="2:24" ht="17.25" customHeight="1" thickTop="1" thickBot="1" x14ac:dyDescent="0.3">
      <c r="B18" s="98" t="s">
        <v>3</v>
      </c>
      <c r="C18" s="99"/>
      <c r="D18" s="100"/>
      <c r="E18" s="86" t="s">
        <v>28</v>
      </c>
      <c r="F18" s="87"/>
      <c r="G18" s="88"/>
      <c r="H18" s="28" t="s">
        <v>27</v>
      </c>
      <c r="I18" s="28" t="s">
        <v>31</v>
      </c>
      <c r="J18" s="28" t="s">
        <v>29</v>
      </c>
      <c r="K18" s="28" t="s">
        <v>30</v>
      </c>
    </row>
    <row r="19" spans="2:24" ht="17.25" customHeight="1" thickTop="1" thickBot="1" x14ac:dyDescent="0.3">
      <c r="B19" s="83" t="s">
        <v>24</v>
      </c>
      <c r="C19" s="84"/>
      <c r="D19" s="85"/>
      <c r="E19" s="95">
        <f>PAGOSDECRECIENTES!G13</f>
        <v>1400</v>
      </c>
      <c r="F19" s="96"/>
      <c r="G19" s="97"/>
      <c r="H19" s="27">
        <f>PAGOSDECRECIENTES!P13</f>
        <v>816.66666666666674</v>
      </c>
      <c r="I19" s="27">
        <f>PAGOSDECRECIENTES!Z$13</f>
        <v>622.22222222222229</v>
      </c>
      <c r="J19" s="27">
        <f>PAGOSDECRECIENTES!AJ$13</f>
        <v>525</v>
      </c>
      <c r="K19" s="27">
        <f>PAGOSDECRECIENTES!AT$13</f>
        <v>466.66666666666669</v>
      </c>
    </row>
    <row r="20" spans="2:24" ht="17.25" customHeight="1" thickTop="1" thickBot="1" x14ac:dyDescent="0.3">
      <c r="B20" s="83" t="s">
        <v>25</v>
      </c>
      <c r="C20" s="84"/>
      <c r="D20" s="85"/>
      <c r="E20" s="83">
        <f>PAGOSDECRECIENTES!F$13</f>
        <v>233.33333333333334</v>
      </c>
      <c r="F20" s="84"/>
      <c r="G20" s="85"/>
      <c r="H20" s="27">
        <f>PAGOSDECRECIENTES!O$13</f>
        <v>233.33333333333334</v>
      </c>
      <c r="I20" s="27">
        <f>PAGOSDECRECIENTES!AI$13</f>
        <v>233.33333333333334</v>
      </c>
      <c r="J20" s="27">
        <f>PAGOSDECRECIENTES!AI$13</f>
        <v>233.33333333333334</v>
      </c>
      <c r="K20" s="27">
        <f>PAGOSDECRECIENTES!AS$13</f>
        <v>233.33333333333334</v>
      </c>
    </row>
    <row r="21" spans="2:24" ht="17.25" customHeight="1" thickTop="1" thickBot="1" x14ac:dyDescent="0.3">
      <c r="B21" s="83" t="s">
        <v>26</v>
      </c>
      <c r="C21" s="84"/>
      <c r="D21" s="85"/>
      <c r="E21" s="83">
        <f>SUM(PAGOSDECRECIENTES!G13:G24)</f>
        <v>15516.66666666667</v>
      </c>
      <c r="F21" s="84"/>
      <c r="G21" s="85"/>
      <c r="H21" s="27">
        <f>SUM(PAGOSDECRECIENTES!P13:P36)</f>
        <v>16916.666666666668</v>
      </c>
      <c r="I21" s="27">
        <f>SUM(PAGOSDECRECIENTES!Z13:Z48)</f>
        <v>18316.666666666668</v>
      </c>
      <c r="J21" s="27">
        <f>SUM(PAGOSDECRECIENTES!AJ13:AJ60)</f>
        <v>19716.666666666672</v>
      </c>
      <c r="K21" s="27">
        <f>SUM(PAGOSDECRECIENTES!AT13:AT72)</f>
        <v>21116.666666666664</v>
      </c>
    </row>
    <row r="22" spans="2:24" ht="17.25" thickTop="1" thickBot="1" x14ac:dyDescent="0.3">
      <c r="B22" s="83" t="s">
        <v>33</v>
      </c>
      <c r="C22" s="84"/>
      <c r="D22" s="85"/>
      <c r="E22" s="83">
        <f>PAGOSDECRECIENTES!F26</f>
        <v>1516.6666666666667</v>
      </c>
      <c r="F22" s="84"/>
      <c r="G22" s="85"/>
      <c r="H22" s="27">
        <f>PAGOSDECRECIENTES!O38</f>
        <v>2916.6666666666656</v>
      </c>
      <c r="I22" s="27">
        <f>PAGOSDECRECIENTES!Y50</f>
        <v>4316.6666666666688</v>
      </c>
      <c r="J22" s="27">
        <f>PAGOSDECRECIENTES!AI62</f>
        <v>5716.6666666666715</v>
      </c>
      <c r="K22" s="27">
        <f>PAGOSDECRECIENTES!AS74</f>
        <v>7116.666666666657</v>
      </c>
    </row>
    <row r="23" spans="2:24" ht="15.75" customHeight="1" thickTop="1" x14ac:dyDescent="0.2"/>
    <row r="24" spans="2:24" ht="15" thickBot="1" x14ac:dyDescent="0.25"/>
    <row r="25" spans="2:24" ht="17.25" customHeight="1" thickTop="1" thickBot="1" x14ac:dyDescent="0.3">
      <c r="B25" s="80" t="s">
        <v>21</v>
      </c>
      <c r="C25" s="81"/>
      <c r="D25" s="81"/>
      <c r="E25" s="81"/>
      <c r="F25" s="81"/>
      <c r="G25" s="81"/>
      <c r="H25" s="81"/>
      <c r="I25" s="81"/>
      <c r="J25" s="81"/>
      <c r="K25" s="82"/>
      <c r="V25" s="17"/>
      <c r="W25" s="17"/>
      <c r="X25" s="17"/>
    </row>
    <row r="26" spans="2:24" ht="17.25" customHeight="1" thickTop="1" thickBot="1" x14ac:dyDescent="0.3">
      <c r="B26" s="98" t="s">
        <v>3</v>
      </c>
      <c r="C26" s="99"/>
      <c r="D26" s="100"/>
      <c r="E26" s="89" t="s">
        <v>28</v>
      </c>
      <c r="F26" s="90"/>
      <c r="G26" s="91"/>
      <c r="H26" s="28" t="s">
        <v>27</v>
      </c>
      <c r="I26" s="28" t="s">
        <v>31</v>
      </c>
      <c r="J26" s="28" t="s">
        <v>29</v>
      </c>
      <c r="K26" s="28" t="s">
        <v>30</v>
      </c>
    </row>
    <row r="27" spans="2:24" ht="17.25" customHeight="1" thickTop="1" thickBot="1" x14ac:dyDescent="0.3">
      <c r="B27" s="83" t="s">
        <v>24</v>
      </c>
      <c r="C27" s="84"/>
      <c r="D27" s="85"/>
      <c r="E27" s="92">
        <f>PAGOSIGUALES!H$14</f>
        <v>1296.8830825591231</v>
      </c>
      <c r="F27" s="93"/>
      <c r="G27" s="94"/>
      <c r="H27" s="27">
        <f>PAGOSIGUALES!R$14</f>
        <v>712.54123700534592</v>
      </c>
      <c r="I27" s="27">
        <f>PAGOSIGUALES!AB$14</f>
        <v>520.29016703636728</v>
      </c>
      <c r="J27" s="27">
        <f>PAGOSIGUALES!AL$14</f>
        <v>426.02507281401267</v>
      </c>
      <c r="K27" s="27">
        <f>PAGOSIGUALES!AV$14</f>
        <v>370.91437200980579</v>
      </c>
    </row>
    <row r="28" spans="2:24" ht="17.25" customHeight="1" thickTop="1" thickBot="1" x14ac:dyDescent="0.3">
      <c r="B28" s="83" t="s">
        <v>25</v>
      </c>
      <c r="C28" s="84"/>
      <c r="D28" s="85"/>
      <c r="E28" s="83">
        <f>PAGOSIGUALES!G$13</f>
        <v>233.33333333333334</v>
      </c>
      <c r="F28" s="84"/>
      <c r="G28" s="85"/>
      <c r="H28" s="27">
        <f>PAGOSIGUALES!Q$13</f>
        <v>233.33333333333334</v>
      </c>
      <c r="I28" s="27">
        <f>PAGOSIGUALES!AK$13</f>
        <v>233.33333333333334</v>
      </c>
      <c r="J28" s="27">
        <f>PAGOSIGUALES!AU$13</f>
        <v>233.33333333333334</v>
      </c>
      <c r="K28" s="27">
        <f>PAGOSIGUALES!AU$13</f>
        <v>233.33333333333334</v>
      </c>
    </row>
    <row r="29" spans="2:24" ht="17.25" customHeight="1" thickTop="1" thickBot="1" x14ac:dyDescent="0.3">
      <c r="B29" s="83" t="s">
        <v>26</v>
      </c>
      <c r="C29" s="84"/>
      <c r="D29" s="85"/>
      <c r="E29" s="83">
        <f>SUM(PAGOSIGUALES!H13:H24)</f>
        <v>15562.596990709477</v>
      </c>
      <c r="F29" s="84"/>
      <c r="G29" s="85"/>
      <c r="H29" s="27">
        <f>SUM(PAGOSIGUALES!R13:R36)</f>
        <v>17100.989688128295</v>
      </c>
      <c r="I29" s="27">
        <f>SUM(PAGOSIGUALES!AB13:AB48)</f>
        <v>18730.446013309236</v>
      </c>
      <c r="J29" s="27">
        <f>SUM(PAGOSIGUALES!AL13:AL60)</f>
        <v>20449.203495072608</v>
      </c>
      <c r="K29" s="27">
        <f>SUM(PAGOSIGUALES!AV13:AV72)</f>
        <v>22254.86232058836</v>
      </c>
    </row>
    <row r="30" spans="2:24" ht="17.25" thickTop="1" thickBot="1" x14ac:dyDescent="0.3">
      <c r="B30" s="83" t="s">
        <v>33</v>
      </c>
      <c r="C30" s="84"/>
      <c r="D30" s="85"/>
      <c r="E30" s="83">
        <f>PAGOSIGUALES!G$26</f>
        <v>1562.5969907094438</v>
      </c>
      <c r="F30" s="84"/>
      <c r="G30" s="85"/>
      <c r="H30" s="27">
        <f>PAGOSIGUALES!Q$38</f>
        <v>3100.989688128263</v>
      </c>
      <c r="I30" s="27">
        <f>PAGOSIGUALES!AA$50</f>
        <v>4730.4460133091761</v>
      </c>
      <c r="J30" s="27">
        <f>PAGOSIGUALES!AK$62</f>
        <v>6449.2034950725583</v>
      </c>
      <c r="K30" s="27">
        <f>PAGOSIGUALES!AU$74</f>
        <v>8254.8623205882977</v>
      </c>
    </row>
    <row r="31" spans="2:24" ht="17.25" customHeight="1" thickTop="1" x14ac:dyDescent="0.2"/>
    <row r="32" spans="2:24" ht="17.25" customHeight="1" thickBot="1" x14ac:dyDescent="0.25"/>
    <row r="33" spans="2:11" ht="17.25" customHeight="1" thickTop="1" thickBot="1" x14ac:dyDescent="0.3">
      <c r="B33" s="80" t="s">
        <v>22</v>
      </c>
      <c r="C33" s="81"/>
      <c r="D33" s="81"/>
      <c r="E33" s="81"/>
      <c r="F33" s="81"/>
      <c r="G33" s="81"/>
      <c r="H33" s="81"/>
      <c r="I33" s="81"/>
      <c r="J33" s="81"/>
      <c r="K33" s="82"/>
    </row>
    <row r="34" spans="2:11" ht="17.25" customHeight="1" thickTop="1" thickBot="1" x14ac:dyDescent="0.3">
      <c r="B34" s="98" t="s">
        <v>3</v>
      </c>
      <c r="C34" s="99"/>
      <c r="D34" s="100"/>
      <c r="E34" s="89" t="s">
        <v>28</v>
      </c>
      <c r="F34" s="90"/>
      <c r="G34" s="91"/>
      <c r="H34" s="28" t="s">
        <v>27</v>
      </c>
      <c r="I34" s="28" t="s">
        <v>31</v>
      </c>
      <c r="J34" s="28" t="s">
        <v>29</v>
      </c>
      <c r="K34" s="28" t="s">
        <v>30</v>
      </c>
    </row>
    <row r="35" spans="2:11" ht="17.25" customHeight="1" thickTop="1" thickBot="1" x14ac:dyDescent="0.3">
      <c r="B35" s="83" t="s">
        <v>24</v>
      </c>
      <c r="C35" s="84"/>
      <c r="D35" s="85"/>
      <c r="E35" s="92">
        <f>PAGOSCRECIENTES!H$13</f>
        <v>1186.1111111111111</v>
      </c>
      <c r="F35" s="93"/>
      <c r="G35" s="94"/>
      <c r="H35" s="27">
        <f>PAGOSCRECIENTES!R13</f>
        <v>593.05555555555554</v>
      </c>
      <c r="I35" s="27">
        <f>PAGOSCRECIENTES!AB13</f>
        <v>395.37037037037038</v>
      </c>
      <c r="J35" s="27">
        <f>PAGOSCRECIENTES!AL13</f>
        <v>296.52777777777777</v>
      </c>
      <c r="K35" s="27">
        <f>PAGOSCRECIENTES!AV13</f>
        <v>237.22222222222223</v>
      </c>
    </row>
    <row r="36" spans="2:11" ht="17.25" customHeight="1" thickTop="1" thickBot="1" x14ac:dyDescent="0.3">
      <c r="B36" s="83" t="s">
        <v>25</v>
      </c>
      <c r="C36" s="84"/>
      <c r="D36" s="85"/>
      <c r="E36" s="83">
        <f>PAGOSCRECIENTES!E13</f>
        <v>952.77777777777771</v>
      </c>
      <c r="F36" s="84"/>
      <c r="G36" s="85"/>
      <c r="H36" s="27">
        <f>PAGOSCRECIENTES!O$13</f>
        <v>359.72222222222217</v>
      </c>
      <c r="I36" s="27">
        <f>PAGOSCRECIENTES!AI$13</f>
        <v>63.194444444444429</v>
      </c>
      <c r="J36" s="27">
        <f>PAGOSCRECIENTES!AS$13</f>
        <v>3.8888888888888857</v>
      </c>
      <c r="K36" s="27">
        <f>PAGOSCRECIENTES!AS$13</f>
        <v>3.8888888888888857</v>
      </c>
    </row>
    <row r="37" spans="2:11" ht="17.25" customHeight="1" thickTop="1" thickBot="1" x14ac:dyDescent="0.3">
      <c r="B37" s="83" t="s">
        <v>26</v>
      </c>
      <c r="C37" s="84"/>
      <c r="D37" s="85"/>
      <c r="E37" s="83">
        <f>SUM(PAGOSCRECIENTES!H13:H24)</f>
        <v>15613.332209089036</v>
      </c>
      <c r="F37" s="84"/>
      <c r="G37" s="85"/>
      <c r="H37" s="27">
        <f>PAGOSCRECIENTES!M$13+PAGOSCRECIENTES!Q$38</f>
        <v>17326.045155257969</v>
      </c>
      <c r="I37" s="27">
        <f>PAGOSCRECIENTES!W$13+PAGOSCRECIENTES!AA$50</f>
        <v>19289.26073568772</v>
      </c>
      <c r="J37" s="27">
        <f>PAGOSCRECIENTES!AG$13+PAGOSCRECIENTES!AK$62</f>
        <v>21544.197483904878</v>
      </c>
      <c r="K37" s="27">
        <f>SUM(PAGOSCRECIENTES!AQ$13+PAGOSCRECIENTES!AU$74)</f>
        <v>24139.308316466886</v>
      </c>
    </row>
    <row r="38" spans="2:11" ht="17.25" customHeight="1" thickTop="1" thickBot="1" x14ac:dyDescent="0.3">
      <c r="B38" s="83" t="s">
        <v>33</v>
      </c>
      <c r="C38" s="84"/>
      <c r="D38" s="85"/>
      <c r="E38" s="83">
        <f>PAGOSCRECIENTES!G$26</f>
        <v>1613.3322090890408</v>
      </c>
      <c r="F38" s="84"/>
      <c r="G38" s="85"/>
      <c r="H38" s="27">
        <f>PAGOSCRECIENTES!Q$38</f>
        <v>3326.045155257968</v>
      </c>
      <c r="I38" s="27">
        <f>PAGOSCRECIENTES!AA$50</f>
        <v>5289.2607356877206</v>
      </c>
      <c r="J38" s="27">
        <f>PAGOSCRECIENTES!AK$62</f>
        <v>7544.1974839048771</v>
      </c>
      <c r="K38" s="27">
        <f>PAGOSCRECIENTES!AU$74</f>
        <v>10139.308316466886</v>
      </c>
    </row>
    <row r="39" spans="2:11" ht="17.25" customHeight="1" thickTop="1" x14ac:dyDescent="0.2"/>
    <row r="40" spans="2:11" ht="17.25" customHeight="1" thickBot="1" x14ac:dyDescent="0.25">
      <c r="H40" s="17"/>
      <c r="I40" s="17"/>
      <c r="J40" s="17"/>
    </row>
    <row r="41" spans="2:11" ht="17.25" customHeight="1" thickTop="1" thickBot="1" x14ac:dyDescent="0.3">
      <c r="B41" s="80" t="s">
        <v>23</v>
      </c>
      <c r="C41" s="81"/>
      <c r="D41" s="81"/>
      <c r="E41" s="81"/>
      <c r="F41" s="81"/>
      <c r="G41" s="81"/>
      <c r="H41" s="81"/>
      <c r="I41" s="81"/>
      <c r="J41" s="81"/>
      <c r="K41" s="82"/>
    </row>
    <row r="42" spans="2:11" ht="17.25" customHeight="1" thickTop="1" thickBot="1" x14ac:dyDescent="0.3">
      <c r="B42" s="98" t="s">
        <v>3</v>
      </c>
      <c r="C42" s="99"/>
      <c r="D42" s="100"/>
      <c r="E42" s="89" t="s">
        <v>28</v>
      </c>
      <c r="F42" s="90"/>
      <c r="G42" s="91"/>
      <c r="H42" s="28" t="s">
        <v>27</v>
      </c>
      <c r="I42" s="28" t="s">
        <v>31</v>
      </c>
      <c r="J42" s="28" t="s">
        <v>29</v>
      </c>
      <c r="K42" s="28" t="s">
        <v>30</v>
      </c>
    </row>
    <row r="43" spans="2:11" ht="17.25" customHeight="1" thickTop="1" thickBot="1" x14ac:dyDescent="0.3">
      <c r="B43" s="83" t="s">
        <v>24</v>
      </c>
      <c r="C43" s="84"/>
      <c r="D43" s="85"/>
      <c r="E43" s="92">
        <f>TIPOBULLET!H$13</f>
        <v>233.33333333333334</v>
      </c>
      <c r="F43" s="93"/>
      <c r="G43" s="94"/>
      <c r="H43" s="27">
        <f>TIPOBULLET!R$13</f>
        <v>233.33333333333334</v>
      </c>
      <c r="I43" s="27">
        <f>TIPOBULLET!AB13</f>
        <v>233.33333333333334</v>
      </c>
      <c r="J43" s="27">
        <f>TIPOBULLET!AL13</f>
        <v>233.33333333333334</v>
      </c>
      <c r="K43" s="27">
        <f>TIPOBULLET!AV13</f>
        <v>233.33333333333334</v>
      </c>
    </row>
    <row r="44" spans="2:11" ht="17.25" customHeight="1" thickTop="1" thickBot="1" x14ac:dyDescent="0.3">
      <c r="B44" s="83" t="s">
        <v>25</v>
      </c>
      <c r="C44" s="84"/>
      <c r="D44" s="85"/>
      <c r="E44" s="83">
        <f>TIPOBULLET!G$13</f>
        <v>233.33333333333334</v>
      </c>
      <c r="F44" s="84"/>
      <c r="G44" s="85"/>
      <c r="H44" s="27">
        <f>TIPOBULLET!Q$13</f>
        <v>233.33333333333334</v>
      </c>
      <c r="I44" s="27">
        <f>TIPOBULLET!AK$13</f>
        <v>233.33333333333334</v>
      </c>
      <c r="J44" s="27">
        <f>TIPOBULLET!AU$13</f>
        <v>233.33333333333334</v>
      </c>
      <c r="K44" s="27">
        <f>TIPOBULLET!AU$13</f>
        <v>233.33333333333334</v>
      </c>
    </row>
    <row r="45" spans="2:11" ht="17.25" customHeight="1" thickTop="1" thickBot="1" x14ac:dyDescent="0.3">
      <c r="B45" s="83" t="s">
        <v>26</v>
      </c>
      <c r="C45" s="84"/>
      <c r="D45" s="85"/>
      <c r="E45" s="83">
        <f>SUM(TIPOBULLET!H13:H24)</f>
        <v>16800</v>
      </c>
      <c r="F45" s="84"/>
      <c r="G45" s="85"/>
      <c r="H45" s="27">
        <f>SUM(TIPOBULLET!R13:R36)</f>
        <v>19600</v>
      </c>
      <c r="I45" s="27">
        <f>SUM(TIPOBULLET!AB13:AB48)</f>
        <v>22399.999999999996</v>
      </c>
      <c r="J45" s="27">
        <f>SUM(TIPOBULLET!AL13:AL60)</f>
        <v>25200.000000000004</v>
      </c>
      <c r="K45" s="27">
        <f>SUM(TIPOBULLET!AV13:AV72)</f>
        <v>28000.000000000011</v>
      </c>
    </row>
    <row r="46" spans="2:11" ht="17.25" thickTop="1" thickBot="1" x14ac:dyDescent="0.3">
      <c r="B46" s="83" t="s">
        <v>33</v>
      </c>
      <c r="C46" s="84"/>
      <c r="D46" s="85"/>
      <c r="E46" s="83">
        <f>SUM(TIPOBULLET!G13:G24)</f>
        <v>2800.0000000000005</v>
      </c>
      <c r="F46" s="84"/>
      <c r="G46" s="85"/>
      <c r="H46" s="27">
        <f>SUM(TIPOBULLET!Q13:Q36)</f>
        <v>5599.9999999999991</v>
      </c>
      <c r="I46" s="27">
        <f>SUM(TIPOBULLET!AA13:AA48)</f>
        <v>8399.9999999999964</v>
      </c>
      <c r="J46" s="27">
        <f>SUM(TIPOBULLET!AK13:AK60)</f>
        <v>11200.000000000004</v>
      </c>
      <c r="K46" s="27">
        <f>SUM(TIPOBULLET!AU13:AU72)</f>
        <v>14000.000000000011</v>
      </c>
    </row>
    <row r="47" spans="2:11" ht="15" thickTop="1" x14ac:dyDescent="0.2"/>
    <row r="48" spans="2:11" ht="17.25" customHeight="1" x14ac:dyDescent="0.2"/>
    <row r="49" spans="19:19" ht="17.25" customHeight="1" x14ac:dyDescent="0.2">
      <c r="S49" t="s">
        <v>36</v>
      </c>
    </row>
    <row r="50" spans="19:19" ht="17.25" customHeight="1" x14ac:dyDescent="0.2"/>
  </sheetData>
  <mergeCells count="45">
    <mergeCell ref="B8:D8"/>
    <mergeCell ref="B18:D18"/>
    <mergeCell ref="B19:D19"/>
    <mergeCell ref="B20:D20"/>
    <mergeCell ref="B21:D21"/>
    <mergeCell ref="B22:D22"/>
    <mergeCell ref="B26:D26"/>
    <mergeCell ref="B27:D27"/>
    <mergeCell ref="B28:D28"/>
    <mergeCell ref="B29:D29"/>
    <mergeCell ref="B30:D30"/>
    <mergeCell ref="B34:D34"/>
    <mergeCell ref="B35:D35"/>
    <mergeCell ref="B36:D36"/>
    <mergeCell ref="B37:D37"/>
    <mergeCell ref="B38:D38"/>
    <mergeCell ref="B42:D42"/>
    <mergeCell ref="B43:D43"/>
    <mergeCell ref="B44:D44"/>
    <mergeCell ref="B45:D45"/>
    <mergeCell ref="B46:D46"/>
    <mergeCell ref="E30:G30"/>
    <mergeCell ref="E35:G35"/>
    <mergeCell ref="E36:G36"/>
    <mergeCell ref="E19:G19"/>
    <mergeCell ref="E20:G20"/>
    <mergeCell ref="E22:G22"/>
    <mergeCell ref="E21:G21"/>
    <mergeCell ref="E27:G27"/>
    <mergeCell ref="B17:K17"/>
    <mergeCell ref="E46:G46"/>
    <mergeCell ref="E18:G18"/>
    <mergeCell ref="E26:G26"/>
    <mergeCell ref="E34:G34"/>
    <mergeCell ref="E42:G42"/>
    <mergeCell ref="B41:K41"/>
    <mergeCell ref="B33:K33"/>
    <mergeCell ref="B25:K25"/>
    <mergeCell ref="E37:G37"/>
    <mergeCell ref="E38:G38"/>
    <mergeCell ref="E43:G43"/>
    <mergeCell ref="E44:G44"/>
    <mergeCell ref="E45:G45"/>
    <mergeCell ref="E28:G28"/>
    <mergeCell ref="E29:G29"/>
  </mergeCells>
  <pageMargins left="0.7" right="0.7" top="0.75" bottom="0.75" header="0.3" footer="0.3"/>
  <drawing r:id="rId1"/>
  <picture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  s t a n d a l o n e = " n o " ? > < D a t a M a s h u p   x m l n s = " h t t p : / / s c h e m a s . m i c r o s o f t . c o m / D a t a M a s h u p " > A A A A A B E 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D Q Q E 0 a o A A A D 2 A A A A E g A A A E N v b m Z p Z y 9 Q Y W N r Y W d l L n h t b H q / e 7 + N f U V u j k J Z a l F x Z n 6 e r Z K h n o G S Q n F J Y l 5 K Y k 5 + X q q t U l 6 + k r 0 d L 5 d N Q G J y d m J 6 q g J Q d V 6 x V U V x i q 1 S R k l J g Z W + f n l 5 u V 6 5 s V 5 + U b q + k Y G B o X 6 E r 0 9 w c k Z q b q I S X H E m Y c W 6 m X k g a 5 N T l e x s w i C u s T P S s w Q i E x M 9 A x t 9 m J i N b 2 Y e Q t 4 I 6 F 6 Q L J K g j X N p T k l p U a p d a p 5 u a L C N P o x r o w / 1 g h 0 A A A D / / w M A U E s D B B Q A A g A I A A A A I Q D u G k l e I w E A A C Q C A A A T A A A A R m 9 y b X V s Y X M v U 2 V j d G l v b j E u b X x Q T W v C M B i + F / o f Q r y 0 U A q 6 s Y t 4 K F 0 3 A q 6 R G h A m H t I 2 b s U m c U k 6 J q X / f d W 4 6 U S X S + B 9 v t 7 3 0 a w w l R R g b v / h 2 H V c R 7 9 T x U p A a F 7 T E Z i A m h n X A f 3 D q n p j o p 8 k X w W r w 7 h R i g m z k G q T S 7 n x / H a Z U s 4 m 0 C r h q l v G U p i e s g q s w Q C S a i t B Q X l e 0 V L C 3 m r P Z S F R V O i 1 V D y W d c M F 2 W 2 Z 9 m x c 0 L Z w l m Q I P 2 I Y A C T M w 3 2 4 x 7 s A t D C O Z o h E U z D w 6 r W P U h S j a N q z T I 8 D 0 f C c K U s 7 u N L h D 0 T F 7 j C P X n B G 0 G s U I 5 z e l o 0 u Z S g l S Z b M r y h m 0 T O + Z n R c 8 w m l / + 1 3 d x 7 U + b + l H W E N P p r K 0 J L q U 3 E Z 4 / K T W Y L 2 L v s N / p x + f s 8 p s v N d p x K 3 o 8 b f A A A A / / 8 D A F B L A Q I t A B Q A B g A I A A A A I Q A q 3 a p A 0 g A A A D c B A A A T A A A A A A A A A A A A A A A A A A A A A A B b Q 2 9 u d G V u d F 9 U e X B l c 1 0 u e G 1 s U E s B A i 0 A F A A C A A g A A A A h A A 0 E B N G q A A A A 9 g A A A B I A A A A A A A A A A A A A A A A A C w M A A E N v b m Z p Z y 9 Q Y W N r Y W d l L n h t b F B L A Q I t A B Q A A g A I A A A A I Q D u G k l e I w E A A C Q C A A A T A A A A A A A A A A A A A A A A A O U D A A B G b 3 J t d W x h c y 9 T Z W N 0 a W 9 u M S 5 t U E s F B g A A A A A D A A M A w g A A A D k F 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q C w A A A A A A A I g L 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V G F i b G E y P C 9 J d G V t U G F 0 a D 4 8 L 0 l 0 Z W 1 M b 2 N h d G l v b j 4 8 U 3 R h Y m x l R W 5 0 c m l l c z 4 8 R W 5 0 c n k g V H l w Z T 0 i Q W R k Z W R U b 0 R h d G F N b 2 R l b C I g V m F s d W U 9 I m w w I i 8 + P E V u d H J 5 I F R 5 c G U 9 I k J 1 Z m Z l c k 5 l e H R S Z W Z y Z X N o I i B W Y W x 1 Z T 0 i b D E i L z 4 8 R W 5 0 c n k g V H l w Z T 0 i R m l s b E N v d W 5 0 I i B W Y W x 1 Z T 0 i b D E y I i 8 + P E V u d H J 5 I F R 5 c G U 9 I k Z p b G x F b m F i b G V k I i B W Y W x 1 Z T 0 i b D A i L z 4 8 R W 5 0 c n k g V H l w Z T 0 i R m l s b E V y c m 9 y Q 2 9 k Z S I g V m F s d W U 9 I n N V b m t u b 3 d u I i 8 + P E V u d H J 5 I F R 5 c G U 9 I k Z p b G x F c n J v c k N v d W 5 0 I i B W Y W x 1 Z T 0 i b D A i L z 4 8 R W 5 0 c n k g V H l w Z T 0 i R m l s b E x h c 3 R V c G R h d G V k I i B W Y W x 1 Z T 0 i Z D I w M j E t M D U t M j Z U M D I 6 M T k 6 M D A u M T Y w N j A y N 1 o i L z 4 8 R W 5 0 c n k g V H l w Z T 0 i R m l s b E N v b H V t b l R 5 c G V z I i B W Y W x 1 Z T 0 i c 0 F 3 V U Z C U V V G I i 8 + P E V u d H J 5 I F R 5 c G U 9 I k Z p b G x D b 2 x 1 b W 5 O Y W 1 l c y I g V m F s d W U 9 I n N b J n F 1 b 3 Q 7 U E V S S U 9 E T y Z x d W 9 0 O y w m c X V v d D t D Q V B J V E F M I F x u S U 5 J Q 0 l B T C Z x d W 9 0 O y w m c X V v d D t B T U 9 S V E l a Q U N J T 0 4 m c X V v d D s s J n F 1 b 3 Q 7 S U 5 U R V J F U y Z x d W 9 0 O y w m c X V v d D t Q Q U d P J n F 1 b 3 Q 7 L C Z x d W 9 0 O 0 N B U E l U Q U w g R k l O Q U w m c X V v d D t d I i 8 + P E V u d H J 5 I F R 5 c G U 9 I k Z p b G x l Z E N v b X B s Z X R l U m V z d W x 0 V G 9 X b 3 J r c 2 h l Z X Q i I F Z h b H V l P S J s M S I v P j x F b n R y e S B U e X B l P S J G a W x s U 3 R h d H V z I i B W Y W x 1 Z T 0 i c 0 N v b X B s Z X R l I i 8 + P E V u d H J 5 I F R 5 c G U 9 I k Z p b G x U b 0 R h d G F N b 2 R l b E V u Y W J s Z W Q i I F Z h b H V l P S J s M C I v P j x F b n R y e S B U e X B l P S J J c 1 B y a X Z h d G U i I F Z h b H V l P S J s M C I v P j x F b n R y e S B U e X B l P S J S Z W x h d G l v b n N o a X B J b m Z v Q 2 9 u d G F p b m V y I i B W Y W x 1 Z T 0 i c 3 s m c X V v d D t j b 2 x 1 b W 5 D b 3 V u d C Z x d W 9 0 O z o 2 L C Z x d W 9 0 O 2 t l e U N v b H V t b k 5 h b W V z J n F 1 b 3 Q 7 O l t d L C Z x d W 9 0 O 3 F 1 Z X J 5 U m V s Y X R p b 2 5 z a G l w c y Z x d W 9 0 O z p b X S w m c X V v d D t j b 2 x 1 b W 5 J Z G V u d G l 0 a W V z J n F 1 b 3 Q 7 O l s m c X V v d D t T Z W N 0 a W 9 u M S 9 U Y W J s Y T I v Q X V 0 b 1 J l b W 9 2 Z W R D b 2 x 1 b W 5 z M S 5 7 U E V S S U 9 E T y w w f S Z x d W 9 0 O y w m c X V v d D t T Z W N 0 a W 9 u M S 9 U Y W J s Y T I v Q X V 0 b 1 J l b W 9 2 Z W R D b 2 x 1 b W 5 z M S 5 7 Q 0 F Q S V R B T C B c b k l O S U N J Q U w s M X 0 m c X V v d D s s J n F 1 b 3 Q 7 U 2 V j d G l v b j E v V G F i b G E y L 0 F 1 d G 9 S Z W 1 v d m V k Q 2 9 s d W 1 u c z E u e 0 F N T 1 J U S V p B Q 0 l P T i w y f S Z x d W 9 0 O y w m c X V v d D t T Z W N 0 a W 9 u M S 9 U Y W J s Y T I v Q X V 0 b 1 J l b W 9 2 Z W R D b 2 x 1 b W 5 z M S 5 7 S U 5 U R V J F U y w z f S Z x d W 9 0 O y w m c X V v d D t T Z W N 0 a W 9 u M S 9 U Y W J s Y T I v Q X V 0 b 1 J l b W 9 2 Z W R D b 2 x 1 b W 5 z M S 5 7 U E F H T y w 0 f S Z x d W 9 0 O y w m c X V v d D t T Z W N 0 a W 9 u M S 9 U Y W J s Y T I v Q X V 0 b 1 J l b W 9 2 Z W R D b 2 x 1 b W 5 z M S 5 7 Q 0 F Q S V R B T C B G S U 5 B T C w 1 f S Z x d W 9 0 O 1 0 s J n F 1 b 3 Q 7 Q 2 9 s d W 1 u Q 2 9 1 b n Q m c X V v d D s 6 N i w m c X V v d D t L Z X l D b 2 x 1 b W 5 O Y W 1 l c y Z x d W 9 0 O z p b X S w m c X V v d D t D b 2 x 1 b W 5 J Z G V u d G l 0 a W V z J n F 1 b 3 Q 7 O l s m c X V v d D t T Z W N 0 a W 9 u M S 9 U Y W J s Y T I v Q X V 0 b 1 J l b W 9 2 Z W R D b 2 x 1 b W 5 z M S 5 7 U E V S S U 9 E T y w w f S Z x d W 9 0 O y w m c X V v d D t T Z W N 0 a W 9 u M S 9 U Y W J s Y T I v Q X V 0 b 1 J l b W 9 2 Z W R D b 2 x 1 b W 5 z M S 5 7 Q 0 F Q S V R B T C B c b k l O S U N J Q U w s M X 0 m c X V v d D s s J n F 1 b 3 Q 7 U 2 V j d G l v b j E v V G F i b G E y L 0 F 1 d G 9 S Z W 1 v d m V k Q 2 9 s d W 1 u c z E u e 0 F N T 1 J U S V p B Q 0 l P T i w y f S Z x d W 9 0 O y w m c X V v d D t T Z W N 0 a W 9 u M S 9 U Y W J s Y T I v Q X V 0 b 1 J l b W 9 2 Z W R D b 2 x 1 b W 5 z M S 5 7 S U 5 U R V J F U y w z f S Z x d W 9 0 O y w m c X V v d D t T Z W N 0 a W 9 u M S 9 U Y W J s Y T I v Q X V 0 b 1 J l b W 9 2 Z W R D b 2 x 1 b W 5 z M S 5 7 U E F H T y w 0 f S Z x d W 9 0 O y w m c X V v d D t T Z W N 0 a W 9 u M S 9 U Y W J s Y T I v Q X V 0 b 1 J l b W 9 2 Z W R D b 2 x 1 b W 5 z M S 5 7 Q 0 F Q S V R B T C B G S U 5 B T C w 1 f S Z x d W 9 0 O 1 0 s J n F 1 b 3 Q 7 U m V s Y X R p b 2 5 z a G l w S W 5 m b y Z x d W 9 0 O z p b X X 0 i L z 4 8 R W 5 0 c n k g V H l w Z T 0 i U m V z d W x 0 V H l w Z S I g V m F s d W U 9 I n N U Y W J s Z S I v P j x F b n R y e S B U e X B l P S J O Y X Z p Z 2 F 0 a W 9 u U 3 R l c E 5 h b W U i I F Z h b H V l P S J z T m F 2 Z W d h Y 2 n D s 2 4 i L z 4 8 R W 5 0 c n k g V H l w Z T 0 i R m l s b E 9 i a m V j d F R 5 c G U i I F Z h b H V l P S J z Q 2 9 u b m V j d G l v b k 9 u b H k i L z 4 8 R W 5 0 c n k g V H l w Z T 0 i T m F t Z V V w Z G F 0 Z W R B Z n R l c k Z p b G w i I F Z h b H V l P S J s M C I v P j w v U 3 R h Y m x l R W 5 0 c m l l c z 4 8 L 0 l 0 Z W 0 + P E l 0 Z W 0 + P E l 0 Z W 1 M b 2 N h d G l v b j 4 8 S X R l b V R 5 c G U + R m 9 y b X V s Y T w v S X R l b V R 5 c G U + P E l 0 Z W 1 Q Y X R o P l N l Y 3 R p b 2 4 x L 1 R h Y m x h M i 9 P c m l n Z W 4 8 L 0 l 0 Z W 1 Q Y X R o P j w v S X R l b U x v Y 2 F 0 a W 9 u P j x T d G F i b G V F b n R y a W V z L z 4 8 L 0 l 0 Z W 0 + P E l 0 Z W 0 + P E l 0 Z W 1 M b 2 N h d G l v b j 4 8 S X R l b V R 5 c G U + R m 9 y b X V s Y T w v S X R l b V R 5 c G U + P E l 0 Z W 1 Q Y X R o P l N l Y 3 R p b 2 4 x L 1 R h Y m x h M i 9 U a X B v J T I w Y 2 F t Y m l h Z G 8 8 L 0 l 0 Z W 1 Q Y X R o P j w v S X R l b U x v Y 2 F 0 a W 9 u P j x T d G F i b G V F b n R y a W V z L z 4 8 L 0 l 0 Z W 0 + P E l 0 Z W 0 + P E l 0 Z W 1 M b 2 N h d G l v b j 4 8 S X R l b V R 5 c G U + R m 9 y b X V s Y T w v S X R l b V R 5 c G U + P E l 0 Z W 1 Q Y X R o P l N l Y 3 R p b 2 4 x L 1 R h Y m x h M i 9 D b 2 x 1 b W 5 h c y U y M H F 1 a X R h Z G F z 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B Y / N 8 W M f R g R 4 3 l 9 e 6 8 C f K o A A A A A A I A A A A A A B B m A A A A A Q A A I A A A A G T E k T X l m 4 w c x n i O O j 2 m d H F F 7 3 L W N q N X z c 4 h 6 L 0 X B A 0 s A A A A A A 6 A A A A A A g A A I A A A A A T B 3 T r K 5 D I z G q s 7 j 5 h 3 x a V a 9 4 7 O P U k 3 y K U J m q H 0 j F U b U A A A A B w c E w t 9 V T v 0 9 R W I I D r W D n P a F J 4 P A p o X a N 6 R q L 1 x J U d K j 9 + C d q 0 Z z g w J R b S y s o i g 9 J M A L 8 o b L D 4 O m + I M i 2 9 / L g / w X 9 j N u l o l J x t E S 3 6 T 0 m 3 a Q A A A A J P 7 d / M o j y Y 4 H / k p 0 X i 1 I 5 p 4 Q U 7 p + v K U w F v E s O V K L A 2 K i 1 9 E V 8 v p T d 3 o 9 f Q o F N r x K u n q g F 8 q Q X I D r J t / i 6 a w R Q A = < / D a t a M a s h u p > 
</file>

<file path=customXml/itemProps1.xml><?xml version="1.0" encoding="utf-8"?>
<ds:datastoreItem xmlns:ds="http://schemas.openxmlformats.org/officeDocument/2006/customXml" ds:itemID="{72545A3F-B1C3-450A-B491-97A36A4EBD2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vt:i4>
      </vt:variant>
    </vt:vector>
  </HeadingPairs>
  <TitlesOfParts>
    <vt:vector size="7" baseType="lpstr">
      <vt:lpstr>PORTADA</vt:lpstr>
      <vt:lpstr>DATOS</vt:lpstr>
      <vt:lpstr>PAGOSDECRECIENTES</vt:lpstr>
      <vt:lpstr>PAGOSIGUALES</vt:lpstr>
      <vt:lpstr>PAGOSCRECIENTES</vt:lpstr>
      <vt:lpstr>TIPOBULLET</vt:lpstr>
      <vt:lpstr>RESULTADOS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TONY AYALA</dc:creator>
  <cp:lastModifiedBy>Jomian TC</cp:lastModifiedBy>
  <dcterms:created xsi:type="dcterms:W3CDTF">2021-03-08T14:10:48Z</dcterms:created>
  <dcterms:modified xsi:type="dcterms:W3CDTF">2021-05-27T15:50:32Z</dcterms:modified>
</cp:coreProperties>
</file>